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hristine.Heidenrich\OneDrive - HHS Office of the Secretary\HomeDrive\various short-term projects\COVID-19 reports\Immunity After COVID-19\Aug 2021 update\final docs\"/>
    </mc:Choice>
  </mc:AlternateContent>
  <xr:revisionPtr revIDLastSave="0" documentId="8_{6027167A-F376-478E-9E87-BC6831C6F14F}" xr6:coauthVersionLast="45" xr6:coauthVersionMax="45" xr10:uidLastSave="{00000000-0000-0000-0000-000000000000}"/>
  <bookViews>
    <workbookView xWindow="-110" yWindow="-110" windowWidth="19420" windowHeight="10420" xr2:uid="{EC3D38FE-8859-4615-91D4-7055F2B4AA9C}"/>
  </bookViews>
  <sheets>
    <sheet name="Data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 i="1" l="1"/>
  <c r="AG20" i="1"/>
  <c r="AG18" i="1"/>
  <c r="AG8" i="1"/>
  <c r="AG10" i="1"/>
  <c r="AI20" i="1" l="1"/>
  <c r="AI19" i="1"/>
  <c r="AG19" i="1"/>
  <c r="AH18" i="1"/>
  <c r="AI18" i="1" s="1"/>
  <c r="AI14" i="1"/>
  <c r="AI10" i="1"/>
  <c r="AI9" i="1"/>
  <c r="AI8" i="1"/>
  <c r="AI6" i="1"/>
  <c r="AC6" i="1"/>
  <c r="AG5" i="1"/>
</calcChain>
</file>

<file path=xl/sharedStrings.xml><?xml version="1.0" encoding="utf-8"?>
<sst xmlns="http://schemas.openxmlformats.org/spreadsheetml/2006/main" count="533" uniqueCount="382">
  <si>
    <t xml:space="preserve">Author </t>
  </si>
  <si>
    <t>Title</t>
  </si>
  <si>
    <t>Country</t>
  </si>
  <si>
    <t>Study Design</t>
  </si>
  <si>
    <t>Krutikov</t>
  </si>
  <si>
    <t>Prospective cohort</t>
  </si>
  <si>
    <t xml:space="preserve">Jeffery-Smith
</t>
  </si>
  <si>
    <t>Antibodies to SARS-CoV-2 protect against re-infection during outbreaks in care homes, September and October 2020</t>
  </si>
  <si>
    <t>Abu-Raddad</t>
  </si>
  <si>
    <t>Qatar</t>
  </si>
  <si>
    <t>Hansen</t>
  </si>
  <si>
    <t>Denmark</t>
  </si>
  <si>
    <t>Leidi</t>
  </si>
  <si>
    <t>Risk of reinfection after seroconversion to SARS-CoV-2: A population-based propensity-score matched cohort study</t>
  </si>
  <si>
    <t>Switzerland</t>
  </si>
  <si>
    <t>Pilz</t>
  </si>
  <si>
    <t>SARS-CoV-2 re-infection risk in Austria</t>
  </si>
  <si>
    <t>Austria</t>
  </si>
  <si>
    <t>Retrospective cohort</t>
  </si>
  <si>
    <t>Sheehan</t>
  </si>
  <si>
    <t>Harvey</t>
  </si>
  <si>
    <t>Retrospective cohort/RWE</t>
  </si>
  <si>
    <t>Rennert</t>
  </si>
  <si>
    <t>Risk of SARS-CoV-2 reinfection in a university student population</t>
  </si>
  <si>
    <t xml:space="preserve">Retrospective cohort </t>
  </si>
  <si>
    <t xml:space="preserve">Vitale </t>
  </si>
  <si>
    <t xml:space="preserve">Italy </t>
  </si>
  <si>
    <t xml:space="preserve">Prospective cohort </t>
  </si>
  <si>
    <t>Hall</t>
  </si>
  <si>
    <t>SARS-CoV-2 infection rates of antibody-positive compared with antibody-negative health-care workers in England: a large, multicentre, prospective cohort study (SIREN)</t>
  </si>
  <si>
    <t xml:space="preserve">Prospective cohort
</t>
  </si>
  <si>
    <t>Lumley</t>
  </si>
  <si>
    <t>Abo-Leyah</t>
  </si>
  <si>
    <t>The protective effect of SARS-COV-2 antibodies in Scottish healthcare workers</t>
  </si>
  <si>
    <t>Scotland</t>
  </si>
  <si>
    <t>Hanrath</t>
  </si>
  <si>
    <t xml:space="preserve">Prior SARS-CoV-2 infection is associated with protection against symptomatic reinfection </t>
  </si>
  <si>
    <t>Finch</t>
  </si>
  <si>
    <t xml:space="preserve">Manica </t>
  </si>
  <si>
    <t>The risk of symptomatic reinfection during the second COVID-19 wave in individuals previously exposed to SARS-CoV-2</t>
  </si>
  <si>
    <t>Gallais</t>
  </si>
  <si>
    <t>France</t>
  </si>
  <si>
    <t>Population Description</t>
  </si>
  <si>
    <t xml:space="preserve">Data Source </t>
  </si>
  <si>
    <t>Assay Type</t>
  </si>
  <si>
    <t>Assay Brand</t>
  </si>
  <si>
    <t>Staff and residents in 100 long-term care facilities in England</t>
  </si>
  <si>
    <t>CMIA</t>
  </si>
  <si>
    <t>Abbott ARCHITECT I system (IgG, anti-N)</t>
  </si>
  <si>
    <t>Ab+</t>
  </si>
  <si>
    <t>Ab-</t>
  </si>
  <si>
    <t>PCR</t>
  </si>
  <si>
    <t xml:space="preserve">Staff and residents who had a valid pseudo-identifier (enabling linkage of Ab results to PCR results); lived or worked in an LTCF owned by FSHCG; and had at least one PCR test and 1 Ab test during analysis period. </t>
  </si>
  <si>
    <t>Staff &gt;65 years and residents &lt;65 years were  excluded.</t>
  </si>
  <si>
    <t>NR</t>
  </si>
  <si>
    <t xml:space="preserve">NR
</t>
  </si>
  <si>
    <t>Residents and staff at two nursing homes in London</t>
  </si>
  <si>
    <t>Data obtained as part of the study</t>
  </si>
  <si>
    <t>Indirect ELISA RBD;
Commercial anti-N assay</t>
  </si>
  <si>
    <t>In-house RBD (IgG, Anti-S);
Abbott (IgG, Anti-N)</t>
  </si>
  <si>
    <t>Ab+ ("not susceptible")</t>
  </si>
  <si>
    <t>Ab-  ("susceptible")</t>
  </si>
  <si>
    <t>Mass testing occurred at days 0 and 7; clearence testing was conducted day 28; then homes returned to "routine testing" (monthly for residents, weekly for staff)</t>
  </si>
  <si>
    <t>Population of Qatar with serological test results</t>
  </si>
  <si>
    <t>ECLIA</t>
  </si>
  <si>
    <t xml:space="preserve">Ab+ persons in Qatar </t>
  </si>
  <si>
    <t>Ab- persons in Qatar</t>
  </si>
  <si>
    <t xml:space="preserve">PCR (viral genome sequencing of a subset) 
</t>
  </si>
  <si>
    <t>All individuals for whom serological testing data was collected in Qatar</t>
  </si>
  <si>
    <t xml:space="preserve">NR
</t>
  </si>
  <si>
    <t>General population of Denmark, with an additional sensitivity analysis in a subgroup of people routinely tested as part of their profession.</t>
  </si>
  <si>
    <t>Danish Microbiology Database, which captures electronic records of bookins and results in a person-identifiable format with enriched data from the civil registry ssytem and other registries by the automated national surveillance system.</t>
  </si>
  <si>
    <t>ELISA</t>
  </si>
  <si>
    <t>All people in Denmark with a PCR+ before June 1, 2020</t>
  </si>
  <si>
    <t>All people in Denmark with a PCR- before June 1, 2020</t>
  </si>
  <si>
    <t>All individuals who had a PCR test for SARS-Cov-2 between Feb 26 and Dec 31, 2020, in Denmark.</t>
  </si>
  <si>
    <t>Nurses, doctors, social workers, healthcare assistants: 15,604 (3)</t>
  </si>
  <si>
    <t>Adults in Geneva and their households</t>
  </si>
  <si>
    <t>Population-based representative sample of adults in Geneva and their households for seroprevalence study. PCR data from a centralized registry</t>
  </si>
  <si>
    <t>ELISA
(all positive results were confirmed by rIFA)</t>
  </si>
  <si>
    <t>Euroimmun (Lubeck, Germany)</t>
  </si>
  <si>
    <t>Two negative serology propensity matched (age, gender, immunodeficiency, BMI, smoking status, education level) to each case of positive serology</t>
  </si>
  <si>
    <t xml:space="preserve">PCR
</t>
  </si>
  <si>
    <t xml:space="preserve">NR (data from centralized registry of PCR+)
</t>
  </si>
  <si>
    <t>All residents of Austria</t>
  </si>
  <si>
    <t>Austrian epidemiological reporting system (ERS), provided by the Austrian Agency for Health and Food Safety (AGES)</t>
  </si>
  <si>
    <t>Austrian residents minus those who with PCR+ during the first wave</t>
  </si>
  <si>
    <t>Austrian residents who died from COVID-19 between first and second waves</t>
  </si>
  <si>
    <t>One health system in Ohio and Florida</t>
  </si>
  <si>
    <t>Health system employees;
patients with baseline negative status who tested positive within 90 days of their initial test.</t>
  </si>
  <si>
    <t xml:space="preserve">150,325
</t>
  </si>
  <si>
    <t xml:space="preserve">8,845
</t>
  </si>
  <si>
    <t xml:space="preserve">141,480
</t>
  </si>
  <si>
    <t>Ab+ on or after Jan 2020</t>
  </si>
  <si>
    <t>Ab- on or after Jan 2020</t>
  </si>
  <si>
    <t>NAAT</t>
  </si>
  <si>
    <t>Individuals with more than one antibody test with discordant results</t>
  </si>
  <si>
    <t>Data was collected during the study</t>
  </si>
  <si>
    <t>Did not test positive (serology or PCR) during the Fall 2020 semester</t>
  </si>
  <si>
    <t>Residential students (living in university residence halls) were subject to 2 weeks of surveillance-based informative testing followed by repeated weekly testing; non-residential students were subject to random surveillance testing only</t>
  </si>
  <si>
    <t>People in Italy of all ages recruited from screening and contact tracing programs who underwent PCR testing during the first infection wave</t>
  </si>
  <si>
    <t xml:space="preserve">Data obtained as part of the study </t>
  </si>
  <si>
    <t xml:space="preserve">PCR+ </t>
  </si>
  <si>
    <t>Public Health England national laboratory testing surveillance system</t>
  </si>
  <si>
    <t>Type NR; Serology done using "locally validated assays"</t>
  </si>
  <si>
    <t>Ab- test and no documented previous positive PCR or Ab test. Participants with negative PCR test but no Ab data were excluded.</t>
  </si>
  <si>
    <t>Staff of Oxford Univerity Hospitals, whose data was obtained from the Infections in Oxfordshire Research Database</t>
  </si>
  <si>
    <t>Community health index (linkage to healthcare records &amp; testing data)</t>
  </si>
  <si>
    <t>Participants with any contraindication to venepuncture and symptoms consistent with curent SARS-CoV-2 infection at the time of enrollment, or positive test in the preceding 14 days</t>
  </si>
  <si>
    <t xml:space="preserve">2,063
</t>
  </si>
  <si>
    <t>Asymptomatic and symptomatic staff working at the Newcastle-upon-Tyne Hospital system</t>
  </si>
  <si>
    <t xml:space="preserve">Regional virology diagnostic laboratory database </t>
  </si>
  <si>
    <t>Ab+ or prior positive PCR</t>
  </si>
  <si>
    <t>Ab- or with negative PCR</t>
  </si>
  <si>
    <t xml:space="preserve">Staff who worked at participating hospitals and had baseline infection status data </t>
  </si>
  <si>
    <t>In-house IgG RBD ELISA
(82.4% sensitivity and 99.6 specificity)</t>
  </si>
  <si>
    <t>Negative serology</t>
  </si>
  <si>
    <t xml:space="preserve">Any employee of SpaceX </t>
  </si>
  <si>
    <t>None</t>
  </si>
  <si>
    <t>Employees of SpaceX: 4,411 (100)</t>
  </si>
  <si>
    <t>All adults in five Italian municipalities within the Autonomous Province of Trento, Italy</t>
  </si>
  <si>
    <t>CLIA</t>
  </si>
  <si>
    <t xml:space="preserve">Abbott SARS-CoV-2 IgG </t>
  </si>
  <si>
    <t xml:space="preserve">EDI Novel COVID-19 IgG ELISA;
Biosyenx (COVID-19 BSS IgG/IgM) LFA;
Abbott Architect SARS-CoV-2 IgG Quant assay
</t>
  </si>
  <si>
    <t>Positive serology or PCR</t>
  </si>
  <si>
    <t>Negative serology without history of positive PCR</t>
  </si>
  <si>
    <t>Immunoassay (Patient-reported symptoms also used in lieu of PCR)</t>
  </si>
  <si>
    <t>Hospital healthcare employees: 1,309 (100)</t>
  </si>
  <si>
    <t>Incidence of SARS-CoV-2 infection according to baseline antibody status in staff and residents of 100 long-term care facilities (VIVALDI): a prospective cohort study</t>
  </si>
  <si>
    <t>Occupation and/or Employment Status, N (%)</t>
  </si>
  <si>
    <t xml:space="preserve">SARS-CoV-2 antibody-positivity protects against reinfection for at least
seven months with 95% efficacy
</t>
  </si>
  <si>
    <t>20.3 (1.5)</t>
  </si>
  <si>
    <t>Adult residents of Trento Italy with serological screening (IgG assay)</t>
  </si>
  <si>
    <t>All ages, people in Italy with PCR testing during first infection surge, recruited from screening and contact-tracing programs</t>
  </si>
  <si>
    <t xml:space="preserve">Male Sex/Gender, N (%) </t>
  </si>
  <si>
    <t>Comorbidities, N (%)</t>
  </si>
  <si>
    <t>n/N (%)
Care home A: 13/46 (26.3) 
Care home L: 21/57 (36.8*)
Staff gender NR for both care homes</t>
  </si>
  <si>
    <t>Only given for reinfection group: 15 (37.5)</t>
  </si>
  <si>
    <t>7,793 (48.4)</t>
  </si>
  <si>
    <t>378 (18.3)</t>
  </si>
  <si>
    <t>Median (Range): 46 (NR) 
Age group, N (%)
Total population
18-30: 290 (14.1)
31-40: 403 (19.5)
41-50: 536 (26.0)
51-60: 637 (30.9)
61+: 196 (9.5)</t>
  </si>
  <si>
    <t>People who tested positive for the first time between the two surges (610 people) and those who died before the second surge (7,432 poeple).</t>
  </si>
  <si>
    <t>Participants were excluded from this analysis if they had no PCR tests after enrolment, enrolled after Dec 31, 2020, or had insufficient PCR and antibody data to complete
cohort assignment.</t>
  </si>
  <si>
    <t>All Austrian residents</t>
  </si>
  <si>
    <t>"Regular surveillance activities" conducted to control the pandemic was used to identify new positive cases (but the study notes that participants were not enrolled for regular PCR testing following the IgG survey)</t>
  </si>
  <si>
    <t xml:space="preserve">PCR- </t>
  </si>
  <si>
    <t>Ab+ on enrollment or Ab+ from previous clinical lab samples, with or w/o a previous PCR+; 
Ab- on enrollment with a PCR+ result before enrollment</t>
  </si>
  <si>
    <t>Centralized and standardized national anti-SARS-CoV-2 serological testing database complied at Hamad Medical Corportion (the main public healthcare provider and nationally designated provider for COVID-19 healthcare). Database was linked to the HMC national PCR testing and COVID-19 hospitalization and severity database.</t>
  </si>
  <si>
    <t>U.S. SpaceX employees in California, Florida, Texas, and Washington state.</t>
  </si>
  <si>
    <t>PMID</t>
  </si>
  <si>
    <t>TBD</t>
  </si>
  <si>
    <t>https://doi.org/10.1101/2021.05.04.21256609</t>
  </si>
  <si>
    <t>https://doi.org/10.1101/2021.05.07.21256823</t>
  </si>
  <si>
    <t xml:space="preserve">https://dx.doi.org/10.1016/s0140-6736(21)00675-9  </t>
  </si>
  <si>
    <t>Fully published</t>
  </si>
  <si>
    <t xml:space="preserve">https://dx.doi.org/10.1111/eci.13520 </t>
  </si>
  <si>
    <t>https://doi.org/10.1093/cid/ciab454</t>
  </si>
  <si>
    <t xml:space="preserve">https://dx.doi.org/10.1093/cid/ciab234 </t>
  </si>
  <si>
    <t xml:space="preserve">Preprint </t>
  </si>
  <si>
    <t xml:space="preserve">https://doi.org/10.1183/23120541.00080-2021 </t>
  </si>
  <si>
    <t xml:space="preserve">Publication Status at Time of Report Publication </t>
  </si>
  <si>
    <t xml:space="preserve">https://doi.org/10.1016/j.eclinm.2021.100861 </t>
  </si>
  <si>
    <t>SARS-CoV-2 infection and reinfection in a seroepidemiological workplace cohort in the United States</t>
  </si>
  <si>
    <t>https://doi.org/10.1016/j.jinf.2020.12.023</t>
  </si>
  <si>
    <t>Assessment of protection against reinfection with SARS-CoV-2 among 4 million PCR-tested individuals in Denmark in 2020: a population-level observational study</t>
  </si>
  <si>
    <t>https://doi.org/10.1016/S0140-6736(21)00575-4</t>
  </si>
  <si>
    <t xml:space="preserve">https://doi.org/10.1001/jamainternmed.2021.0366 </t>
  </si>
  <si>
    <t xml:space="preserve">https://doi.org/10.2807/1560-7917.ES.2021.26.5.2100092 </t>
  </si>
  <si>
    <t>https://doi.org/10.1016/S2666-7568(21)00093-3</t>
  </si>
  <si>
    <t xml:space="preserve">https://doi.org/10.1093/cid/ciab495 </t>
  </si>
  <si>
    <t xml:space="preserve">https://doi.org/10.1056/NEJMoa2034545 </t>
  </si>
  <si>
    <t>https://doi.org/10.1101/2021.04.14.21255502 \</t>
  </si>
  <si>
    <t xml:space="preserve">https://doi.org/10.1001/jamainternmed.2021.2959  </t>
  </si>
  <si>
    <t>Link/URL</t>
  </si>
  <si>
    <t>Total population
White European: 1,964 (95.5)
Other White: 16 (0.8)
South Asian: 36 (1.7)
Chinese: 10 (0.5)
Black: 8 (0.4)
Arab: 5 (0.2)
Traveler: 2 (0.1)
Other Ethnicity: 16 (0.8)</t>
  </si>
  <si>
    <t>Total Students: 16,101 (100)
Residential status
On campus: 5,442 (33.8);
Off campus: 10,659* (66.2)*</t>
  </si>
  <si>
    <t xml:space="preserve">Retrospective cohort
</t>
  </si>
  <si>
    <t xml:space="preserve">Retrospective cohort
</t>
  </si>
  <si>
    <t>ELISA; LFA; CMIA</t>
  </si>
  <si>
    <t>Siemens SARS-CoV-2 Total Ab Assay (Anti-S, Total Ab)</t>
  </si>
  <si>
    <t xml:space="preserve">CLIA </t>
  </si>
  <si>
    <t xml:space="preserve">University of Oxford (Anti-S ELISA);
Abbott Architect i2000 IgG (Anti-N CMIA) </t>
  </si>
  <si>
    <t xml:space="preserve">Healthcare workers </t>
  </si>
  <si>
    <t>General</t>
  </si>
  <si>
    <t xml:space="preserve">NR </t>
  </si>
  <si>
    <t xml:space="preserve">Relative reduction of incidence of 96.7% 
p&lt;0.0001) </t>
  </si>
  <si>
    <r>
      <rPr>
        <sz val="9"/>
        <rFont val="Arial"/>
        <family val="2"/>
      </rPr>
      <t>10</t>
    </r>
    <r>
      <rPr>
        <sz val="9"/>
        <color theme="1"/>
        <rFont val="Arial"/>
        <family val="2"/>
      </rPr>
      <t xml:space="preserve">
</t>
    </r>
  </si>
  <si>
    <t>Reinfections occurred in 0.3% of positive cohort and infections occurred in 3% of negative cohort.</t>
  </si>
  <si>
    <t xml:space="preserve">161
</t>
  </si>
  <si>
    <t xml:space="preserve">88
</t>
  </si>
  <si>
    <t xml:space="preserve">73
</t>
  </si>
  <si>
    <t xml:space="preserve">2,111
</t>
  </si>
  <si>
    <t xml:space="preserve">634
</t>
  </si>
  <si>
    <t xml:space="preserve">1,477
</t>
  </si>
  <si>
    <t xml:space="preserve">222
</t>
  </si>
  <si>
    <t>ELISA;
CMIA</t>
  </si>
  <si>
    <t>Publication Year</t>
  </si>
  <si>
    <t>Roche Elecsys Anti-SARS-CoV-2 assay</t>
  </si>
  <si>
    <t>Role, Total population
Doctor: 237 (11.5)
Nurse: 601 (29.2)
Alied health professional (AHP): 239 (11.6)
Pharmacy staff: 69 (3.4)
Healthcare assistant: 172 (8.4)
Student: 25 (1.2)
Domestic: 84 (4.1)
Administration: 403 (19.6)
Porter: 27 (1.3)
Other: 151 (7.3)
Dentistry: 50 (2.4)
Area, Total population
Positive: 552 (26.8)
Negative: 1,511 (73.2)
Critical Care status, Total population
Yes: 131 (6.3)
No: 1,931 (93.7)</t>
  </si>
  <si>
    <t>Positive: 1.9 tests per-person; 0.5 tests per-person after first Ab+ test
Negative:1.7 tests per-person; 0.9 tests per-person after first Ab+ test</t>
  </si>
  <si>
    <t>Positive: 34,091 (79.2)
Negative: 74,019 (49.4)</t>
  </si>
  <si>
    <t>Positive: 91 (23.2)
Negative: 197 (21.5)</t>
  </si>
  <si>
    <t>Total
White: 22,404 (87.3)
Mixed: 1,773 (6.9)
Asian: 525 (2.0)
Black: 412 (1.6)
Chinese: 346 (1.3)
Other: 151 (0.6)
NR: 50 (0.2)
Positive
White: 6,969 (84.2)
Mixed: 724 (8.7)
Asian: 236 (2.9)
Black: 134 (1.6)
Chinese: 147 (1.8)
Other: 51 (0.6)
NR: 17 (0.2)
Negative
White: 15,435 (88.8)
Mixed: 1,049 (6.0)
Asian: 289 (1.7)
Black: 278 (1.6)
Chinese: 199 (1.1)
Other: 100 (0.6)
NR: 33 (0.2)</t>
  </si>
  <si>
    <t>Total
Male: 4,010 (15.6)
Other: 34 (0.1)
Positive
Male: 1,425 (17.2)
Other: 13 (0.2)
Negative
Male: 2,585 (14.9)
Other: 21 (0.1)</t>
  </si>
  <si>
    <t>Positive BAME: 107 (11.2%) 
Negatve BAME: 796 (8.4%)</t>
  </si>
  <si>
    <t>Positive: 169 (17.4) 
Negative: 1,882 (19.4)</t>
  </si>
  <si>
    <t>Provided upon presentation of symptoms and differed in positive and negative cohorts. Only 128/1,038 in positive cohort had second test.</t>
  </si>
  <si>
    <t xml:space="preserve">Positive: 44.3 (18.1)
Negative: 47.7 (17.6)
</t>
  </si>
  <si>
    <t>Positive: 171,240 (45.8)
Negative: 1,219,912 (43.2)</t>
  </si>
  <si>
    <t>Positive
Hypertension: 52,700 (24.7)
Ischemic heart disease: 10,423 (4.9)
Coronary heart disease: 8,333 (3.9)
Vitamin D deficiency: 30,930 (14.5)
Obesity: 42,890 (19.5)
Negative
Hypertension: 430,516 (24.2)
Ischemic heart disease: 96,920 (5.4)
Coronary heart disease: 80,730 (4.5)
Vitamin D deficiency: 219,142 (12.3)
Obesity: 311,393 (16.8)</t>
  </si>
  <si>
    <t>Residents 
Total: 208 (30.5)
Positive: 71 (31.4)
Negative: 137 (30)
Staff
Total: 174 (12.2)
Positive: 52 (12.8)
Negative: 122 (12)</t>
  </si>
  <si>
    <t>All PCR+ tests post-baseline were considered to indicate infection in the negative cohort or reinfection in the positive cohort.
Note: all participants had 2 or more PCR- tests between baseline Ab test and PCR+ test (and most participants had at least 90 days between baseline Ab test and PCR+ result)</t>
  </si>
  <si>
    <t>Positive: 46.6 (16.6)
Negative: 47.3 (16.3)</t>
  </si>
  <si>
    <t>Positive: 242 (48.5)
Negatie: 486 (48.8)</t>
  </si>
  <si>
    <t>Positive 
Diabetes: 12 (2.4)
Hypertension" 48 (9.6)
CPD: 19 (3.8) 
Cancer: 10 (2.0)
Immunodeficiency: 9 (1.8)
Negative
Diabetes: 27 (2.7)
Hypertension: 96 (9.0)
CPD: 48 (4.8) 
Cancer: 27 (2.7)
Immunodeficiency: 18 (1.8)</t>
  </si>
  <si>
    <t>Positive (n=1,177)  
White: 703 (59.7)
Asian: 287 (24.4)
Black: 81 (6.9)
Chinese: 9 (0.8)
Other: 97 (8.2)
Negative (n=11,276) 
White: 8,313 (73.7)
Asian: 1,719 (15.2)
Black: 425 (3.8)
Chinese: 121 (1.1)
Other: 698 (6.2)
Negative, then seroconverted during follow-up (n=88)  
White: 58 (66)
Asian: 20 (23)
Black: 4 (5)
Chinese: 0 (0)
Other: 6 (7)</t>
  </si>
  <si>
    <t>Tests per 10,000 days at risk
Positive: 8.0
Negative: 8.7
Asymptomatic health care workers invited for PCR every 2 weeks and serology tests every 2 months</t>
  </si>
  <si>
    <t>Patients in the positive cohort with PCR+ test during both the first and second wave of infections were determined as "tentative reinfections" (tentative due to the possibility that there may have been a false-positive result in the first and/or second wave)</t>
  </si>
  <si>
    <t>PCR+ tests occurring in the positive cohort  ≥90 days after primary PCR+ test</t>
  </si>
  <si>
    <t xml:space="preserve">Individuals in the positive cohort who had at least one PCR+ swab ≥14 days after the primary Ab+ test. Conducted genomic sequencing on a subset of suspected reinfections and used the proportion of confirmed reinfections to determine "likely" reinfections. </t>
  </si>
  <si>
    <t>Defined as a new PCR+ test &gt;30 days after primary seropositve result for an individual in the positive cohort</t>
  </si>
  <si>
    <t>Possible reinfection defined as a positive cohort participant with two PCR+ samples ≥90 days apart, or a positive cohort participant with a new PCR+ test at least 4 weeks after the primary Ab+ result</t>
  </si>
  <si>
    <t>PCR+ confirmed infection in positive cohort  ≥90 days after primary positive test (ignoring repeat positive tests within 90 days)</t>
  </si>
  <si>
    <t>Defined as a new PCR+ test in positive cohort &gt;90 days after primary positve result with 2 consecutive negative tests between episodes</t>
  </si>
  <si>
    <t>Protection of previous SARS-CoV-2 infection is similar to that of BNT162b2 vaccine protection: A three-month nationwide experience from Israel</t>
  </si>
  <si>
    <t>https://doi.org/10.1101/2021.04.20.21255670</t>
  </si>
  <si>
    <t>Israel</t>
  </si>
  <si>
    <t>Every adult (age &gt;/= 16) in Israel</t>
  </si>
  <si>
    <t>Israel Ministry of Health and the Israel Central Bureau of Statistics</t>
  </si>
  <si>
    <t xml:space="preserve">3,107,000 (49)*
Note: % was calculated from the summary numbers provided in Table 1 </t>
  </si>
  <si>
    <t>Unvaccinated &amp; not previously infected with SARS-CoV-2</t>
  </si>
  <si>
    <t>Cases occurring ≥3 months after the first diagnosis</t>
  </si>
  <si>
    <t>NA</t>
  </si>
  <si>
    <t xml:space="preserve">0 reinfections/128 retested </t>
  </si>
  <si>
    <t xml:space="preserve">1
(0/1 or 0% asymptomatic) </t>
  </si>
  <si>
    <t xml:space="preserve">Any 
(% asymptomatic NR) 
 </t>
  </si>
  <si>
    <t xml:space="preserve">Any
(% asymptomatic NR) </t>
  </si>
  <si>
    <t xml:space="preserve">14
(% asymptomatic NR) </t>
  </si>
  <si>
    <t xml:space="preserve">Any
(6/393 or 1.5% asymptomatic) </t>
  </si>
  <si>
    <t xml:space="preserve">1
(1/1 or 100% asymptomatic) </t>
  </si>
  <si>
    <t xml:space="preserve">NA
(% asymptomatic NR) </t>
  </si>
  <si>
    <t xml:space="preserve">155
(76/155 or 49% asymptomatic) </t>
  </si>
  <si>
    <t xml:space="preserve">Any 
(% asymptomatic NR) 
  </t>
  </si>
  <si>
    <t>0
(% asymptomatic NR)</t>
  </si>
  <si>
    <t>Symptomatic only</t>
  </si>
  <si>
    <t>72
(% asymptomatic NR)</t>
  </si>
  <si>
    <t>1,136
(% asymptomatic NR)</t>
  </si>
  <si>
    <t>Any 
(% asymptomatic NR)</t>
  </si>
  <si>
    <t xml:space="preserve">Any 
(44/498 or 8.8% asymptomatic) </t>
  </si>
  <si>
    <t xml:space="preserve">5
(1/5 or 20% asymptomatic) </t>
  </si>
  <si>
    <t xml:space="preserve">Any
(401/1265 or 31.6% asymptomatic) </t>
  </si>
  <si>
    <t xml:space="preserve">3
(2/3 or 66.7% asymptomatic) </t>
  </si>
  <si>
    <t xml:space="preserve">4
(2/4 or 50% asymptomatic) </t>
  </si>
  <si>
    <t xml:space="preserve">40
(% asymptomatic NR) </t>
  </si>
  <si>
    <t xml:space="preserve">44
(% asymptomatic NR) </t>
  </si>
  <si>
    <t xml:space="preserve">62
(31/62 or 50% asymptomatic) </t>
  </si>
  <si>
    <t>Any 
(474/1579 or 30% asymptomatic)</t>
  </si>
  <si>
    <t xml:space="preserve">5
(0/5 or 0% asymptomatic) </t>
  </si>
  <si>
    <r>
      <t xml:space="preserve">129
(5/129 or 3.8% asympomatic*) 
</t>
    </r>
    <r>
      <rPr>
        <i/>
        <sz val="9"/>
        <color theme="1"/>
        <rFont val="Arial"/>
        <family val="2"/>
      </rPr>
      <t>*only 8 reinfections had documented symptom severity</t>
    </r>
  </si>
  <si>
    <r>
      <t>Goldberg</t>
    </r>
    <r>
      <rPr>
        <vertAlign val="superscript"/>
        <sz val="9"/>
        <color theme="1"/>
        <rFont val="Arial"/>
        <family val="2"/>
      </rPr>
      <t>a</t>
    </r>
  </si>
  <si>
    <t>Population Category</t>
  </si>
  <si>
    <t>Inclusion Criteria</t>
  </si>
  <si>
    <t xml:space="preserve">Exclusion Criteria </t>
  </si>
  <si>
    <t xml:space="preserve">Positive Cohort Definition </t>
  </si>
  <si>
    <t>Negative Cohort Definition</t>
  </si>
  <si>
    <t>Age: Mean (SD) Years or Median (IQR)</t>
  </si>
  <si>
    <t>Race Stratified, N (%)</t>
  </si>
  <si>
    <t xml:space="preserve">Definition of Reinfection </t>
  </si>
  <si>
    <t>Followup Test Type</t>
  </si>
  <si>
    <t xml:space="preserve">Waiting Interval, in Months </t>
  </si>
  <si>
    <r>
      <t xml:space="preserve">Primary Infections </t>
    </r>
    <r>
      <rPr>
        <b/>
        <sz val="9"/>
        <rFont val="Calibri"/>
        <family val="2"/>
      </rPr>
      <t>–</t>
    </r>
    <r>
      <rPr>
        <b/>
        <sz val="9"/>
        <rFont val="Arial"/>
        <family val="2"/>
      </rPr>
      <t xml:space="preserve"> Symptomatic Only Versus Any Infection (n/N or % Asymptomatic)</t>
    </r>
  </si>
  <si>
    <t xml:space="preserve">Total N Included in Analysis </t>
  </si>
  <si>
    <t xml:space="preserve">N Total Positive Cohort Included in Analysis </t>
  </si>
  <si>
    <t xml:space="preserve">N Total Negative Cohort Included in Analysis  </t>
  </si>
  <si>
    <t>n Suspected Reinfections</t>
  </si>
  <si>
    <t xml:space="preserve">N Positive Cohort With no Reinfection </t>
  </si>
  <si>
    <t>N Infections in Negative Cohort</t>
  </si>
  <si>
    <t>N Negative Cohort With no Infection</t>
  </si>
  <si>
    <t xml:space="preserve">Main Finding for Risk of Reinfection or Protective Effect of Natural Immunity </t>
  </si>
  <si>
    <t>Frequency of Followup Testing</t>
  </si>
  <si>
    <t xml:space="preserve">Any
(56/300 or 18.7% asymptomatic) </t>
  </si>
  <si>
    <t>Positive at baseline
White: 1,449 (91.8)
Asian: 41 (2.6)
Black: 22 (1.4)
Latinx: 59 (3.7)
Other: 8 (0.5)
Negative at baseline and followup
White: 11,390 (87.8)
Asian: 578 (4.5)
Black: 466 (3.6)
Latinx: 506 (3.9)
Other: 28 (0.2)
Negative at baseline then converted to positive during followup
White: 494 (93.6)
Asian: 15 (2.8)
Black: 7 (1.3)
Latinx: 12 (2.3)
Other: 0</t>
  </si>
  <si>
    <t>Positive at baseline: 808 (51.2)
Negative at baseline and followup: 6,008 (46.3)
Negative at baseline then converted to positive during followup: 213 (40.3)</t>
  </si>
  <si>
    <r>
      <t>Hazard Ratio:0.06
(95%CI 0.05</t>
    </r>
    <r>
      <rPr>
        <sz val="9"/>
        <color theme="1"/>
        <rFont val="Calibri"/>
        <family val="2"/>
      </rPr>
      <t>–</t>
    </r>
    <r>
      <rPr>
        <sz val="9"/>
        <color theme="1"/>
        <rFont val="Arial"/>
        <family val="2"/>
      </rPr>
      <t>0.08) 
p&lt;0.001</t>
    </r>
  </si>
  <si>
    <t>Median (IQR): 59 (40–78)</t>
  </si>
  <si>
    <t xml:space="preserve">Median (IQR) number of tests
Positive at baseline: 3 (3-5)
Negative at baseline and followup: 3 (3-4)
Negative then converted to positive during followup: 4 (4-5)
</t>
  </si>
  <si>
    <t>Assessment of SARS-CoV-2 reinfection 1 year after primary infection in a population in Lombardy, Italy</t>
  </si>
  <si>
    <t>Reinfection rates among patients who previously tested positive for COVID-19: a retrospective cohort study</t>
  </si>
  <si>
    <t>Patients of one health system in Ohio and one in Florida tested for COVID-19 via PCR from March 12, 2020, to February 24, 2021</t>
  </si>
  <si>
    <t xml:space="preserve">Efficacy of natural immunity: 84% 
(95% CI: 78–88%)
</t>
  </si>
  <si>
    <t>Positive primary test (fall 2020) and positive retest during followup (spring 2021) with a negative test provided between both positive tests.
Individuals who did not provide a negative test between the initial infection and reinfection were excluded.</t>
  </si>
  <si>
    <t>Students at Clemson University in South Carolina during the fall 2020 semester</t>
  </si>
  <si>
    <t>College students</t>
  </si>
  <si>
    <t>Reinfection group at the time of first infection, median age (25th–75th percentile; min–max): 39.8 (25.9–54.5; 15.4–93.8)</t>
  </si>
  <si>
    <t xml:space="preserve">Odds ratio: 0.09 
(95% CI 0.07–0.13) </t>
  </si>
  <si>
    <t xml:space="preserve">Median (IQR)
Total: 50 (32–63)
Baseline positive: 46 (8–94)
Baseline negative: 48 (8–98)
Re-test positive: 64 (51–88)
Re-test negative: 47 (9–98)
</t>
  </si>
  <si>
    <t>NR explicitly, but authors began recording new infections approximately 1 month after primary serological result (IgG survey May 5–15 2020; new infection tracking occurred June 1, 2020–Jan 21, 2021)</t>
  </si>
  <si>
    <t xml:space="preserve">Adjusted odds ratio: 0.054 
(95% CI: 0.009–0.169) </t>
  </si>
  <si>
    <t>Antibody status and incidence of SARS-CoV-2 infection in healthcare workers</t>
  </si>
  <si>
    <t>Median (IQR)
Positive: 38 (29–49), range 17–69
Negative, no infection during followup: 38 (29–49), range 16–86
Negative, then seroconverted during followup: 41 (28–49), range 21–67</t>
  </si>
  <si>
    <t>Adjusted incidence rate raio: 0.11; 95% CI: 0.03–0.44)
p=0.002</t>
  </si>
  <si>
    <t>Efficacy of natural immunity: 94% (95%CI: 86–98%)
p&lt;0.001</t>
  </si>
  <si>
    <t>Participants in the positive cohort who tested positive during followup were clinically investigated by two independent adjudicators who have experience in clinical management of SARS-CoV-2, and evaluated suspected cases via EHR or phone interview with participants. Conflicts were resolved by a third person.
Even if no viral RNA sequencing was available for comparison, each case of potential reinfection was identified and individually verified by adjudicators.
Cases were classified as "likely" or "unlikely" by adjudicators.</t>
  </si>
  <si>
    <t>Adults 20–74 years old living in the canton of Geneva and their households</t>
  </si>
  <si>
    <t xml:space="preserve">Long-term care facility residents </t>
  </si>
  <si>
    <t>Median [IQR] (Range)
Residents
Total: 86 [79–91] (65–103)
Positive: 86 [79–91] (65–103)
Negative: 86 [80–92] (65–102)
Staff
Total: 47 [34–56] (18–65)
Positive: 48 [36–57] (20–65)
Negative: 46 [33–56] (18–65)</t>
  </si>
  <si>
    <t>Residents tested monthly, staff tested weeklly (but individuals with a positive test not retested for 90 days)</t>
  </si>
  <si>
    <t xml:space="preserve">4
(0/4 or 0% asymptomatic for resident-only reinfections) </t>
  </si>
  <si>
    <t>Residents adjusted hazards ratio: 0·15
(95% CI 0·05–0·44) p=0·0006</t>
  </si>
  <si>
    <t>Median (IQR)
Care home A: 84 (76–89)
Care home L: 85 (78–89)
Staff ages NR for both care homes</t>
  </si>
  <si>
    <t>NR
Note: Nursing home A provides dementia care and residential care; nursing home L provides nursing and residential care</t>
  </si>
  <si>
    <t>Individuals testing PCR+ in the positive cohort (i.e., those having evidence of previous seropositivity by any assay, or a previous PCR+ result more than 90 days earlier in an individual without serological analysis [assumed seroconversion])</t>
  </si>
  <si>
    <t xml:space="preserve">Efficacy of natural infection: 96.2% 
(95% CI: 72–99.5%) </t>
  </si>
  <si>
    <t xml:space="preserve">Positive diagnostic test post-primary test in individuals in the positive cohort, measured in 30-day intervals (0–30, 31–60, 61–90, &gt;90 days); this outcome was not strictly defined as "reinfection" 
</t>
  </si>
  <si>
    <t>NR 
Ab testing was performed by commercial labs and included a limited set of high-throughput Ab tests with validation against a known standard providing 90-100% agreement with Ab+ and Ab- specimens (95%CI 99–100%); The majority of Ab tests were for  IgG (&gt;91%)</t>
  </si>
  <si>
    <t>Data on individuals from across the United States, predominatory in the Northeast, with an antibody test on or after Jan 2020 from a commercial health data aggregator</t>
  </si>
  <si>
    <t xml:space="preserve">Association of SARS-CoV-2 seropositive antibody test with risk of future infection </t>
  </si>
  <si>
    <t xml:space="preserve">Number per age group
Positive and re-test positive in second surge
0–19: 4
20–34: 15
35–50: 20
50–64: 16
65–79: 8
80+: 9
Negative and re-test positive in second surge
0–19: 1,881
20–34: 4,789
35–50: 4,358
50–64: 3,925
65–79: 1,255
80+: 611
</t>
  </si>
  <si>
    <t xml:space="preserve">Second surge retest positive participants only
Positive: 26
Negative: 6,335
</t>
  </si>
  <si>
    <t>Individuals in the positive cohort (PCR+) during the first surge of the epidemic (before June 2020) with a PCR+ confirmed infection during the second surge (Sept 1, 2020–Dec 31, 2020)</t>
  </si>
  <si>
    <t>Number of tests during second surge (%)
Positive
0 tests: 3,525 (32)
1 test: 2,426 (22)
2–3 tests: 2,719 (25)
4+ tests: 2,398 (22)
Negative
0 tests: 124,165 (24)
1 test: 117,711 (23);
2–3 tests: 154,359 (30)
4+ tests: 118,036 (23)</t>
  </si>
  <si>
    <t xml:space="preserve">Efficacy of natural immunity: 80.5% (95%CI: 75.4–84.5%)
</t>
  </si>
  <si>
    <t>Individuals in the positive cohort (PCR+) during the first surge of the epidemic (before July 2020) and had PCR+ confirmed primary infection during the second surge (Jul 7, 2020–Nov 20, 2020)</t>
  </si>
  <si>
    <t xml:space="preserve">Positive: 39.5 (30–49)
Negative: 40 (30–50) </t>
  </si>
  <si>
    <t xml:space="preserve">Median (IQR):
Total: 45.7 (35.4–53.5)
Positive: 45.6 (34.6–53.8)
Negative: 45.7 (35.8–53.9)
</t>
  </si>
  <si>
    <t>Total
Nursing: 10.891 (42.2)
Administrator/executive: 3,903 (15.2)
Doctor: 2,783 (10.8)
Specialist staff: 1,548 (6.0)
Healthcare scientist: 894 (3.5)
Midwife: 649 (2.5)
Pharmacist: 390 (1.5)
Estates, porters, or security: 256 (1)
Other hospital staff: 4,347 (16.9)
Positive
Nursing: 3,751 (45.3)
Admininstrator/executive: 1,090 (13.2)
Doctor: 999 (121)
Specialist staff: 489 (5.9)
Healthcare scientist: 225 (2.7)
Midwife: 189 (2.3)
Pharmacist: 112 (1.4)
Estates, porters, or security: 95 (1.1)
Other hospital staff: 1,328 (16.0)
Negative
Nursing: 7,140 (41.1)
Administrator/executive: 2,813 (16.2)
Doctor: 1,784 (10.3)
Specialist staff: 1,059 (6.1)
Healthcare scientist: 669 (3.8)
Midwife: 460 (2.6)
Pharmacist: 278 (1.6)
Estates, porters, or security: 161 (0.9)
Other hospital staff: 3,019 (17.4)</t>
  </si>
  <si>
    <t>Total
Chronic respiratory conditions: 3,248 (12.7)
Chronic nonrespiratory conditions: 2,746 (10.7)
Immunosuppression: 542 (2.1)
Positive
Chronic respiratory conditions: 1,019 (12.3)
Chronic nonrespiratory conditions: 909 (11.0)
Immunosuppression: 155 (1.9)
Negative
Chronic respiratory conditions: 2,229 (12.8)
Chronic nonrespiratory conditions: 1,837 (10.6)
Immunosuppression: 387 (2.2)</t>
  </si>
  <si>
    <t xml:space="preserve">All participants attended regular PCR and Ab testing (every 2–4 weeks) and completed questionnaires every 2 weeks on symptoms and exposures.
Tests per 1,000 days of followup
Positive: 64
Negative: 70
</t>
  </si>
  <si>
    <t>Adjusted incident rate ratio: 0.159 
(95% CI: 0.13–0.19)</t>
  </si>
  <si>
    <r>
      <t>Overall estimated level of protection from prior SARS-CoV-2 with documented infection: 94.8% (95% CI: 94–4-95.1)</t>
    </r>
    <r>
      <rPr>
        <vertAlign val="superscript"/>
        <sz val="9"/>
        <color theme="1"/>
        <rFont val="Arial"/>
        <family val="2"/>
      </rPr>
      <t>a</t>
    </r>
  </si>
  <si>
    <t>NR
From December 20, 2020, to March 20, 2021, 4,606,247 PCR tests were performed (8,040 per million person-days)</t>
  </si>
  <si>
    <t>Frequency by age group, total pop., in thousands:
16–39: 2,997
40–49: 1,073
50–59: 827
60–69: 731
70–79: 456
80+: 267</t>
  </si>
  <si>
    <t>Anti-SARS-CoV-2 antibodies persist for up to 13 months and reduce risk of reinfection</t>
  </si>
  <si>
    <t xml:space="preserve">Healthcare workers at Strasbourg University Hospital </t>
  </si>
  <si>
    <t>Healthcare workers with at least one followup timepoint (M3-6 and/or M7-9 and/or M11-13)</t>
  </si>
  <si>
    <t>Healthcare workers with no serum collected at followup timepoints</t>
  </si>
  <si>
    <t>Median (IQR): 
Positive: 39 (30–51)
Negative: 39 (30–50)</t>
  </si>
  <si>
    <t>Time of exposition began two months after primary infection (date of first symptoms or RT-PCR+ or primary positive serology) for positive cohort</t>
  </si>
  <si>
    <t>Conducted at months: 1; 3–6; 7–9; 11–13</t>
  </si>
  <si>
    <t>Adjusted odds ratio: 0.09 (95% CI: 0.005–0.48)</t>
  </si>
  <si>
    <t>NR.
Note: Symptomatic and asymptomatic PCR testing were widely available for employees, with data available April 2020–January 2021.</t>
  </si>
  <si>
    <t xml:space="preserve">Median (IQR)
Positive
Men: 38 (31–47)
Women: 35 (28–45)
Negative
Men: 39 (30–50)
Women: 35 (28–47)
</t>
  </si>
  <si>
    <t xml:space="preserve">Efficacy of natural infection: 95.2% 
(95% CI: 94.1–96.0%) </t>
  </si>
  <si>
    <t>Healthcare workers or social care workers over the age of 16 yrs</t>
  </si>
  <si>
    <t>Healthcare workers employed within the NHS in Tayside (Eastern Scotland)</t>
  </si>
  <si>
    <t>United Kingdom</t>
  </si>
  <si>
    <t xml:space="preserve">United Kingdom </t>
  </si>
  <si>
    <t>Staff working in NHS publicly funded hospitals across the United Kingdom</t>
  </si>
  <si>
    <t>Data obtained as part of the study (PCR results stored in the COVID-19 Datastore, established as part of the United Kingdom's pandemic response)</t>
  </si>
  <si>
    <t>All symptomatic and asymptomatic staff working at four teaching hospitals in Oxfordshire, United Kingdom</t>
  </si>
  <si>
    <t>United States</t>
  </si>
  <si>
    <t>Abbreviations:</t>
  </si>
  <si>
    <t>Length of Followup (Months)</t>
  </si>
  <si>
    <t>Healthcare workers without a positive Ab test</t>
  </si>
  <si>
    <r>
      <rPr>
        <vertAlign val="superscript"/>
        <sz val="9"/>
        <color theme="1"/>
        <rFont val="Arial"/>
        <family val="2"/>
      </rPr>
      <t xml:space="preserve">a </t>
    </r>
    <r>
      <rPr>
        <sz val="9"/>
        <color theme="1"/>
        <rFont val="Arial"/>
        <family val="2"/>
      </rPr>
      <t>This study did not provide patient-level data, but used modeling to estimate protection.</t>
    </r>
  </si>
  <si>
    <t xml:space="preserve">Any new RT-PCR confirmed infection up to 12/2/2020 in positive cohort (previously Ab+ healthcare workers)
</t>
  </si>
  <si>
    <t>Hazards ratio: 0.15
(95%CI: 0.06–0.35)
p=0.026</t>
  </si>
  <si>
    <t xml:space="preserve">Deceased persons tested for Abs post mortem 
</t>
  </si>
  <si>
    <r>
      <t>Range: 18</t>
    </r>
    <r>
      <rPr>
        <sz val="9"/>
        <color theme="1"/>
        <rFont val="Calibri"/>
        <family val="2"/>
      </rPr>
      <t>–</t>
    </r>
    <r>
      <rPr>
        <sz val="9"/>
        <color theme="1"/>
        <rFont val="Arial"/>
        <family val="2"/>
      </rPr>
      <t>71 years old</t>
    </r>
  </si>
  <si>
    <t>Unvaccinated &amp; previously diagnosed with SARS-CoV-2 between June 1 and Sept 30</t>
  </si>
  <si>
    <t>Individuals under age 16; individuals infected before June 1, 2020, or between Oct 1, 2020, and Dec 20, 2020</t>
  </si>
  <si>
    <t>Adults (age &gt;/= 16) in Israel whose first infection was diagnosed between June 1 and Sept 30, 2020</t>
  </si>
  <si>
    <t>All healthcare workers, support staff, and administrative staff working at hospital sites participating in SIREN, who could provide written informed consent and anticipated remaining engaged in followup for 12 months</t>
  </si>
  <si>
    <t xml:space="preserve">Mean number of NAATs over followup period
Positive: 3.3 
Negative: 2.3 </t>
  </si>
  <si>
    <t>Individuals with an antibody test on or after Jan 2020</t>
  </si>
  <si>
    <t xml:space="preserve">HealthVerity, a for-profit data aggregator with data from 70 different commercial health data sources. Demographic and geographic characterisitcs from electronic health record, administrative claims, and hospital records.
</t>
  </si>
  <si>
    <t>Children 5–12 years old</t>
  </si>
  <si>
    <t>Positive
Nurse or health care assistant: 555 (47.2)
Physician: 184 (15.6)
Administration: 95 (8.1)
Student: 36 (3.1)
Lab staff: 36 (3.1)
Physical/Occupational/Speech therapist: 37 (3.1)
Porter or domestic worker: 58 (4.9)
Security, estates, catering: 23 (2.0)
Other: 153 (13.0)
Negative
Nurse or healthcare assistant: 3,930 (34.9)
Physician: 1,671 (14.8)
Administration: 1,452 (12.9)
Student: 578 (5.1)
Lab staff: 413 (3.7)
Physical/occupational/speech therapist: 342 (3.0)
Porter or domestic worker: 319 (2.8) 
Security, estates, catering: 245 (2.2)
Other: 2,326 (20.6)
Negative, then seroconverted during follow-up
Nurse or healthcare assistant: 43 (49)
Physician: 4 (5)
Administration: 10 (11)
Student: 6 (7)
Lab staff: 3 (3)
Physical/occupational/speech therapist: 7 (8)
Porter or domestic worker: 0 (0)
Security, estates, catering: 3 (3)
Other: 12 (14)</t>
  </si>
  <si>
    <t>Positive
Male: 339 (28.8);
Other: 3 (0.3);
Negative
Male: 2,900 (25.7);
Other: 16 (0.1);
Negative, then seroconverted during followup
Male: 20 (23);
Other: 0 (0)</t>
  </si>
  <si>
    <r>
      <t>All individuals in Austria who had a PCR+ test minus all reported COVID-19 deaths Feb 22</t>
    </r>
    <r>
      <rPr>
        <sz val="9"/>
        <color theme="1"/>
        <rFont val="Calibri"/>
        <family val="2"/>
      </rPr>
      <t>–</t>
    </r>
    <r>
      <rPr>
        <sz val="9"/>
        <color theme="1"/>
        <rFont val="Arial"/>
        <family val="2"/>
      </rPr>
      <t>April 30, 2020</t>
    </r>
  </si>
  <si>
    <t>Patients of one health system in Ohio and one in Florida tested for COVID-19 via PCR from March 12, 2020, to Feb 24, 2021</t>
  </si>
  <si>
    <t>All 17- to 24-year-old students at Clemson University tested between Aug 19, 2020, and Nov 25, 2020</t>
  </si>
  <si>
    <t>Students testing positive between Oct 6, 2020, and Dec 28, 2020</t>
  </si>
  <si>
    <t>Tested positive (serology or PCR) during the fall 2020 semester</t>
  </si>
  <si>
    <t>PCR+ before Aug 30, 2020</t>
  </si>
  <si>
    <t>PCR- before August 30, 2020</t>
  </si>
  <si>
    <t>Data reported for patients with tests performed before Aug 30
Positive: 52.3 (21.8)
Negative: 54.8 (21.4)</t>
  </si>
  <si>
    <t>Data reported for patients with tests performed before Aug 30:
Positive: 4,240 (47.9)
Negative: 63,278 (44.7)</t>
  </si>
  <si>
    <r>
      <t>Median tests per patient was 1 (IQR 1</t>
    </r>
    <r>
      <rPr>
        <sz val="9"/>
        <color theme="1"/>
        <rFont val="Calibri"/>
        <family val="2"/>
      </rPr>
      <t>–</t>
    </r>
    <r>
      <rPr>
        <sz val="9"/>
        <color theme="1"/>
        <rFont val="Arial"/>
        <family val="2"/>
      </rPr>
      <t>2)</t>
    </r>
  </si>
  <si>
    <t xml:space="preserve">Any reinfection: 81.8% (95% CI: 76.6–85.8%) 
Symptomtic reinfection: 84.5% (95% CI: 77.9–89.1%) </t>
  </si>
  <si>
    <r>
      <t>Appendix Table B</t>
    </r>
    <r>
      <rPr>
        <b/>
        <sz val="10"/>
        <rFont val="Arial"/>
        <family val="2"/>
      </rPr>
      <t>-1</t>
    </r>
    <r>
      <rPr>
        <b/>
        <sz val="10"/>
        <color theme="1"/>
        <rFont val="Arial"/>
        <family val="2"/>
      </rPr>
      <t>. Observational studies of reinfection from SARS-CoV-2</t>
    </r>
  </si>
  <si>
    <t>Ab = antibody; CI = confidence interval; IQR = interquartile range; NA = not applicable; NHS = National Health Service; NR = not reported; SD = standard deviation.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</si>
</sst>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u/>
      <sz val="11"/>
      <color theme="10"/>
      <name val="Calibri"/>
      <family val="2"/>
      <scheme val="minor"/>
    </font>
    <font>
      <u/>
      <sz val="9"/>
      <color theme="1"/>
      <name val="Arial"/>
      <family val="2"/>
    </font>
    <font>
      <u/>
      <sz val="9"/>
      <color theme="1"/>
      <name val="Calibri"/>
      <family val="2"/>
      <scheme val="minor"/>
    </font>
    <font>
      <b/>
      <sz val="10"/>
      <color theme="1"/>
      <name val="Arial"/>
      <family val="2"/>
    </font>
    <font>
      <b/>
      <sz val="10"/>
      <name val="Arial"/>
      <family val="2"/>
    </font>
    <font>
      <i/>
      <sz val="9"/>
      <color theme="1"/>
      <name val="Arial"/>
      <family val="2"/>
    </font>
    <font>
      <vertAlign val="superscript"/>
      <sz val="9"/>
      <color theme="1"/>
      <name val="Arial"/>
      <family val="2"/>
    </font>
    <font>
      <b/>
      <sz val="9"/>
      <name val="Calibri"/>
      <family val="2"/>
    </font>
    <font>
      <sz val="9"/>
      <color theme="1"/>
      <name val="Calibri"/>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1" fillId="3" borderId="1" xfId="0" applyFont="1" applyFill="1" applyBorder="1" applyAlignment="1">
      <alignment horizontal="left" wrapText="1"/>
    </xf>
    <xf numFmtId="0" fontId="3" fillId="3" borderId="1" xfId="0" applyFont="1" applyFill="1" applyBorder="1" applyAlignment="1">
      <alignment horizontal="left" wrapText="1"/>
    </xf>
    <xf numFmtId="3" fontId="2" fillId="2" borderId="1" xfId="0" applyNumberFormat="1" applyFont="1" applyFill="1" applyBorder="1" applyAlignment="1">
      <alignment horizontal="left" vertical="top" wrapText="1"/>
    </xf>
    <xf numFmtId="0" fontId="2" fillId="2" borderId="1" xfId="0" applyNumberFormat="1" applyFont="1" applyFill="1" applyBorder="1" applyAlignment="1">
      <alignment horizontal="left" vertical="top" wrapText="1"/>
    </xf>
    <xf numFmtId="3" fontId="4" fillId="2" borderId="1" xfId="0" applyNumberFormat="1" applyFont="1" applyFill="1" applyBorder="1" applyAlignment="1">
      <alignment horizontal="left" vertical="top" wrapText="1"/>
    </xf>
    <xf numFmtId="0" fontId="2" fillId="2" borderId="2" xfId="0" applyFont="1" applyFill="1" applyBorder="1" applyAlignment="1">
      <alignment horizontal="left" vertical="top" wrapText="1"/>
    </xf>
    <xf numFmtId="1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6" fillId="0" borderId="1" xfId="1" applyFont="1" applyFill="1" applyBorder="1" applyAlignment="1">
      <alignment horizontal="left" vertical="top" wrapText="1"/>
    </xf>
    <xf numFmtId="0" fontId="6" fillId="0" borderId="1" xfId="1" applyFont="1" applyBorder="1" applyAlignment="1">
      <alignment horizontal="left" vertical="top" wrapText="1"/>
    </xf>
    <xf numFmtId="0" fontId="7" fillId="0" borderId="1" xfId="1" applyFont="1" applyBorder="1" applyAlignment="1">
      <alignment horizontal="left" vertical="top" wrapText="1"/>
    </xf>
    <xf numFmtId="0" fontId="4" fillId="0" borderId="3" xfId="0" applyFont="1" applyFill="1" applyBorder="1" applyAlignment="1">
      <alignment horizontal="left" vertical="top" wrapText="1"/>
    </xf>
    <xf numFmtId="0" fontId="8" fillId="0" borderId="0" xfId="0" applyFont="1" applyAlignment="1">
      <alignment horizontal="left" vertical="top"/>
    </xf>
    <xf numFmtId="0" fontId="4" fillId="3" borderId="0" xfId="0" applyFont="1" applyFill="1" applyAlignment="1">
      <alignment horizontal="left" wrapText="1"/>
    </xf>
    <xf numFmtId="0" fontId="4" fillId="0" borderId="4" xfId="0" applyFont="1" applyFill="1" applyBorder="1" applyAlignment="1">
      <alignment horizontal="left" vertical="top" wrapText="1"/>
    </xf>
    <xf numFmtId="0" fontId="6" fillId="0" borderId="4" xfId="1" applyFont="1" applyBorder="1" applyAlignment="1">
      <alignment horizontal="left" vertical="top" wrapText="1"/>
    </xf>
    <xf numFmtId="0" fontId="4"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0" borderId="1" xfId="0" applyFont="1" applyBorder="1" applyAlignment="1">
      <alignment horizontal="left" vertical="top" wrapText="1"/>
    </xf>
    <xf numFmtId="0" fontId="2" fillId="0" borderId="2" xfId="0" applyFont="1" applyFill="1" applyBorder="1" applyAlignment="1">
      <alignment horizontal="left" vertical="top" wrapText="1"/>
    </xf>
    <xf numFmtId="3" fontId="4" fillId="2" borderId="4" xfId="0" applyNumberFormat="1" applyFont="1" applyFill="1" applyBorder="1" applyAlignment="1">
      <alignment horizontal="left" vertical="top" wrapText="1"/>
    </xf>
    <xf numFmtId="3" fontId="0" fillId="0" borderId="0" xfId="0" applyNumberForma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1016/j.eclinm.2021.100861" TargetMode="External"/><Relationship Id="rId13" Type="http://schemas.openxmlformats.org/officeDocument/2006/relationships/hyperlink" Target="https://doi.org/10.1016/S2666-7568(21)00093-3" TargetMode="External"/><Relationship Id="rId18" Type="http://schemas.openxmlformats.org/officeDocument/2006/relationships/hyperlink" Target="https://doi.org/10.1101/2021.04.20.21255670" TargetMode="External"/><Relationship Id="rId3" Type="http://schemas.openxmlformats.org/officeDocument/2006/relationships/hyperlink" Target="https://dx.doi.org/10.1016/s0140-6736(21)00675-9" TargetMode="External"/><Relationship Id="rId7" Type="http://schemas.openxmlformats.org/officeDocument/2006/relationships/hyperlink" Target="https://doi.org/10.1183/23120541.00080-2021" TargetMode="External"/><Relationship Id="rId12" Type="http://schemas.openxmlformats.org/officeDocument/2006/relationships/hyperlink" Target="https://doi.org/10.2807/1560-7917.ES.2021.26.5.2100092" TargetMode="External"/><Relationship Id="rId17" Type="http://schemas.openxmlformats.org/officeDocument/2006/relationships/hyperlink" Target="https://doi.org/10.1001/jamainternmed.2021.2959" TargetMode="External"/><Relationship Id="rId2" Type="http://schemas.openxmlformats.org/officeDocument/2006/relationships/hyperlink" Target="https://dx.doi.org/10.1093/cid/ciab234" TargetMode="External"/><Relationship Id="rId16" Type="http://schemas.openxmlformats.org/officeDocument/2006/relationships/hyperlink" Target="https://doi.org/10.1101/2021.04.14.21255502%20/" TargetMode="External"/><Relationship Id="rId1" Type="http://schemas.openxmlformats.org/officeDocument/2006/relationships/hyperlink" Target="https://dx.doi.org/10.1111/eci.13520" TargetMode="External"/><Relationship Id="rId6" Type="http://schemas.openxmlformats.org/officeDocument/2006/relationships/hyperlink" Target="https://doi.org/10.1101/2021.05.07.21256823" TargetMode="External"/><Relationship Id="rId11" Type="http://schemas.openxmlformats.org/officeDocument/2006/relationships/hyperlink" Target="https://doi.org/10.1001/jamainternmed.2021.0366" TargetMode="External"/><Relationship Id="rId5" Type="http://schemas.openxmlformats.org/officeDocument/2006/relationships/hyperlink" Target="https://doi.org/10.1101/2021.05.04.21256609" TargetMode="External"/><Relationship Id="rId15" Type="http://schemas.openxmlformats.org/officeDocument/2006/relationships/hyperlink" Target="https://doi.org/10.1056/NEJMoa2034545" TargetMode="External"/><Relationship Id="rId10" Type="http://schemas.openxmlformats.org/officeDocument/2006/relationships/hyperlink" Target="https://doi.org/10.1016/S0140-6736(21)00575-4" TargetMode="External"/><Relationship Id="rId19" Type="http://schemas.openxmlformats.org/officeDocument/2006/relationships/printerSettings" Target="../printerSettings/printerSettings1.bin"/><Relationship Id="rId4" Type="http://schemas.openxmlformats.org/officeDocument/2006/relationships/hyperlink" Target="https://doi.org/10.1093/cid/ciab454" TargetMode="External"/><Relationship Id="rId9" Type="http://schemas.openxmlformats.org/officeDocument/2006/relationships/hyperlink" Target="https://doi.org/10.1016/j.jinf.2020.12.023" TargetMode="External"/><Relationship Id="rId14" Type="http://schemas.openxmlformats.org/officeDocument/2006/relationships/hyperlink" Target="https://doi.org/10.1093/cid/ciab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7A34-D733-47F7-889E-A278CBF11704}">
  <dimension ref="A1:AP22"/>
  <sheetViews>
    <sheetView tabSelected="1" zoomScale="90" zoomScaleNormal="90" workbookViewId="0">
      <pane xSplit="1" ySplit="2" topLeftCell="B20" activePane="bottomRight" state="frozen"/>
      <selection pane="topRight" activeCell="E1" sqref="E1"/>
      <selection pane="bottomLeft" activeCell="A2" sqref="A2"/>
      <selection pane="bottomRight" activeCell="C20" sqref="C20"/>
    </sheetView>
  </sheetViews>
  <sheetFormatPr defaultColWidth="8.6328125" defaultRowHeight="14.5" x14ac:dyDescent="0.35"/>
  <cols>
    <col min="1" max="1" width="11.36328125" style="15" bestFit="1" customWidth="1"/>
    <col min="2" max="2" width="11.36328125" style="15" customWidth="1"/>
    <col min="3" max="3" width="30" style="15" customWidth="1"/>
    <col min="4" max="4" width="9.6328125" style="14" customWidth="1"/>
    <col min="5" max="5" width="12.6328125" style="15" customWidth="1"/>
    <col min="6" max="6" width="15" style="14" customWidth="1"/>
    <col min="7" max="7" width="11.1796875" style="15" customWidth="1"/>
    <col min="8" max="8" width="14.81640625" style="15" customWidth="1"/>
    <col min="9" max="9" width="11.81640625" style="15" customWidth="1"/>
    <col min="10" max="10" width="10.6328125" style="15" customWidth="1"/>
    <col min="11" max="11" width="19.1796875" style="15" customWidth="1"/>
    <col min="12" max="12" width="20.453125" style="15" customWidth="1"/>
    <col min="13" max="13" width="22.81640625" style="15" customWidth="1"/>
    <col min="14" max="14" width="23.36328125" style="15" customWidth="1"/>
    <col min="15" max="15" width="15.453125" style="15" customWidth="1"/>
    <col min="16" max="16" width="15.36328125" style="15" customWidth="1"/>
    <col min="17" max="17" width="23.1796875" style="15" customWidth="1"/>
    <col min="18" max="18" width="21.36328125" style="15" customWidth="1"/>
    <col min="19" max="19" width="18.6328125" style="15" customWidth="1"/>
    <col min="20" max="20" width="32.6328125" style="15" customWidth="1"/>
    <col min="21" max="21" width="24.6328125" style="15" customWidth="1"/>
    <col min="22" max="22" width="23.36328125" style="15" customWidth="1"/>
    <col min="23" max="23" width="21" style="15" customWidth="1"/>
    <col min="24" max="24" width="20" style="15" customWidth="1"/>
    <col min="25" max="25" width="15" style="15" customWidth="1"/>
    <col min="26" max="26" width="24" style="15" customWidth="1"/>
    <col min="27" max="36" width="19.81640625" style="15" customWidth="1"/>
    <col min="37" max="16384" width="8.6328125" style="15"/>
  </cols>
  <sheetData>
    <row r="1" spans="1:42" x14ac:dyDescent="0.35">
      <c r="A1" s="20" t="s">
        <v>380</v>
      </c>
    </row>
    <row r="2" spans="1:42" s="21" customFormat="1" ht="117" customHeight="1" x14ac:dyDescent="0.25">
      <c r="A2" s="7" t="s">
        <v>0</v>
      </c>
      <c r="B2" s="7" t="s">
        <v>196</v>
      </c>
      <c r="C2" s="7" t="s">
        <v>1</v>
      </c>
      <c r="D2" s="7" t="s">
        <v>149</v>
      </c>
      <c r="E2" s="7" t="s">
        <v>160</v>
      </c>
      <c r="F2" s="7" t="s">
        <v>173</v>
      </c>
      <c r="G2" s="7" t="s">
        <v>2</v>
      </c>
      <c r="H2" s="7" t="s">
        <v>3</v>
      </c>
      <c r="I2" s="7" t="s">
        <v>352</v>
      </c>
      <c r="J2" s="6" t="s">
        <v>260</v>
      </c>
      <c r="K2" s="7" t="s">
        <v>42</v>
      </c>
      <c r="L2" s="7" t="s">
        <v>43</v>
      </c>
      <c r="M2" s="7" t="s">
        <v>261</v>
      </c>
      <c r="N2" s="7" t="s">
        <v>262</v>
      </c>
      <c r="O2" s="7" t="s">
        <v>263</v>
      </c>
      <c r="P2" s="7" t="s">
        <v>264</v>
      </c>
      <c r="Q2" s="7" t="s">
        <v>265</v>
      </c>
      <c r="R2" s="7" t="s">
        <v>266</v>
      </c>
      <c r="S2" s="7" t="s">
        <v>134</v>
      </c>
      <c r="T2" s="7" t="s">
        <v>129</v>
      </c>
      <c r="U2" s="7" t="s">
        <v>135</v>
      </c>
      <c r="V2" s="7" t="s">
        <v>44</v>
      </c>
      <c r="W2" s="7" t="s">
        <v>45</v>
      </c>
      <c r="X2" s="7" t="s">
        <v>267</v>
      </c>
      <c r="Y2" s="7" t="s">
        <v>268</v>
      </c>
      <c r="Z2" s="7" t="s">
        <v>279</v>
      </c>
      <c r="AA2" s="6" t="s">
        <v>269</v>
      </c>
      <c r="AB2" s="6" t="s">
        <v>270</v>
      </c>
      <c r="AC2" s="7" t="s">
        <v>271</v>
      </c>
      <c r="AD2" s="7" t="s">
        <v>272</v>
      </c>
      <c r="AE2" s="7" t="s">
        <v>273</v>
      </c>
      <c r="AF2" s="7" t="s">
        <v>274</v>
      </c>
      <c r="AG2" s="7" t="s">
        <v>275</v>
      </c>
      <c r="AH2" s="7" t="s">
        <v>276</v>
      </c>
      <c r="AI2" s="7" t="s">
        <v>277</v>
      </c>
      <c r="AJ2" s="7" t="s">
        <v>278</v>
      </c>
    </row>
    <row r="3" spans="1:42" ht="85" customHeight="1" x14ac:dyDescent="0.35">
      <c r="A3" s="2" t="s">
        <v>32</v>
      </c>
      <c r="B3" s="2">
        <v>2021</v>
      </c>
      <c r="C3" s="2" t="s">
        <v>33</v>
      </c>
      <c r="D3" s="2">
        <v>34104643</v>
      </c>
      <c r="E3" s="2" t="s">
        <v>154</v>
      </c>
      <c r="F3" s="16" t="s">
        <v>159</v>
      </c>
      <c r="G3" s="2" t="s">
        <v>34</v>
      </c>
      <c r="H3" s="2" t="s">
        <v>5</v>
      </c>
      <c r="I3" s="1">
        <v>6</v>
      </c>
      <c r="J3" s="1" t="s">
        <v>182</v>
      </c>
      <c r="K3" s="2" t="s">
        <v>344</v>
      </c>
      <c r="L3" s="2" t="s">
        <v>107</v>
      </c>
      <c r="M3" s="2" t="s">
        <v>343</v>
      </c>
      <c r="N3" s="2" t="s">
        <v>108</v>
      </c>
      <c r="O3" s="2" t="s">
        <v>49</v>
      </c>
      <c r="P3" s="2" t="s">
        <v>353</v>
      </c>
      <c r="Q3" s="2" t="s">
        <v>140</v>
      </c>
      <c r="R3" s="2" t="s">
        <v>174</v>
      </c>
      <c r="S3" s="2" t="s">
        <v>139</v>
      </c>
      <c r="T3" s="2" t="s">
        <v>198</v>
      </c>
      <c r="U3" s="2" t="s">
        <v>54</v>
      </c>
      <c r="V3" s="2" t="s">
        <v>180</v>
      </c>
      <c r="W3" s="2" t="s">
        <v>179</v>
      </c>
      <c r="X3" s="2" t="s">
        <v>355</v>
      </c>
      <c r="Y3" s="2" t="s">
        <v>51</v>
      </c>
      <c r="Z3" s="2" t="s">
        <v>54</v>
      </c>
      <c r="AA3" s="1">
        <v>0</v>
      </c>
      <c r="AB3" s="1" t="s">
        <v>280</v>
      </c>
      <c r="AC3" s="8" t="s">
        <v>109</v>
      </c>
      <c r="AD3" s="1">
        <v>300</v>
      </c>
      <c r="AE3" s="8">
        <v>1763</v>
      </c>
      <c r="AF3" s="1" t="s">
        <v>234</v>
      </c>
      <c r="AG3" s="1">
        <v>299</v>
      </c>
      <c r="AH3" s="1">
        <v>38</v>
      </c>
      <c r="AI3" s="8">
        <v>1725</v>
      </c>
      <c r="AJ3" s="8" t="s">
        <v>356</v>
      </c>
    </row>
    <row r="4" spans="1:42" ht="149" customHeight="1" x14ac:dyDescent="0.35">
      <c r="A4" s="2" t="s">
        <v>8</v>
      </c>
      <c r="B4" s="2">
        <v>2021</v>
      </c>
      <c r="C4" s="2" t="s">
        <v>130</v>
      </c>
      <c r="D4" s="2">
        <v>33937733</v>
      </c>
      <c r="E4" s="2" t="s">
        <v>154</v>
      </c>
      <c r="F4" s="16" t="s">
        <v>161</v>
      </c>
      <c r="G4" s="2" t="s">
        <v>9</v>
      </c>
      <c r="H4" s="2" t="s">
        <v>176</v>
      </c>
      <c r="I4" s="5">
        <v>7</v>
      </c>
      <c r="J4" s="1" t="s">
        <v>183</v>
      </c>
      <c r="K4" s="2" t="s">
        <v>63</v>
      </c>
      <c r="L4" s="4" t="s">
        <v>147</v>
      </c>
      <c r="M4" s="4" t="s">
        <v>68</v>
      </c>
      <c r="N4" s="4" t="s">
        <v>357</v>
      </c>
      <c r="O4" s="4" t="s">
        <v>65</v>
      </c>
      <c r="P4" s="4" t="s">
        <v>66</v>
      </c>
      <c r="Q4" s="4" t="s">
        <v>341</v>
      </c>
      <c r="R4" s="2" t="s">
        <v>69</v>
      </c>
      <c r="S4" s="2" t="s">
        <v>200</v>
      </c>
      <c r="T4" s="2" t="s">
        <v>54</v>
      </c>
      <c r="U4" s="2" t="s">
        <v>54</v>
      </c>
      <c r="V4" s="4" t="s">
        <v>64</v>
      </c>
      <c r="W4" s="4" t="s">
        <v>197</v>
      </c>
      <c r="X4" s="4" t="s">
        <v>219</v>
      </c>
      <c r="Y4" s="4" t="s">
        <v>67</v>
      </c>
      <c r="Z4" s="4" t="s">
        <v>199</v>
      </c>
      <c r="AA4" s="9">
        <v>0.5</v>
      </c>
      <c r="AB4" s="1" t="s">
        <v>235</v>
      </c>
      <c r="AC4" s="8">
        <v>192967</v>
      </c>
      <c r="AD4" s="10">
        <v>43044</v>
      </c>
      <c r="AE4" s="10">
        <v>149923</v>
      </c>
      <c r="AF4" s="5" t="s">
        <v>258</v>
      </c>
      <c r="AG4" s="10">
        <f>AD4-129</f>
        <v>42915</v>
      </c>
      <c r="AH4" s="10">
        <v>3185</v>
      </c>
      <c r="AI4" s="10">
        <v>146738</v>
      </c>
      <c r="AJ4" s="10" t="s">
        <v>342</v>
      </c>
    </row>
    <row r="5" spans="1:42" ht="93" customHeight="1" x14ac:dyDescent="0.35">
      <c r="A5" s="2" t="s">
        <v>37</v>
      </c>
      <c r="B5" s="2">
        <v>2021</v>
      </c>
      <c r="C5" s="2" t="s">
        <v>162</v>
      </c>
      <c r="D5" s="2" t="s">
        <v>150</v>
      </c>
      <c r="E5" s="2" t="s">
        <v>158</v>
      </c>
      <c r="F5" s="16" t="s">
        <v>151</v>
      </c>
      <c r="G5" s="2" t="s">
        <v>350</v>
      </c>
      <c r="H5" s="2" t="s">
        <v>5</v>
      </c>
      <c r="I5" s="5">
        <v>9</v>
      </c>
      <c r="J5" s="1" t="s">
        <v>183</v>
      </c>
      <c r="K5" s="2" t="s">
        <v>148</v>
      </c>
      <c r="L5" s="2" t="s">
        <v>57</v>
      </c>
      <c r="M5" s="2" t="s">
        <v>117</v>
      </c>
      <c r="N5" s="2" t="s">
        <v>118</v>
      </c>
      <c r="O5" s="2" t="s">
        <v>49</v>
      </c>
      <c r="P5" s="2" t="s">
        <v>116</v>
      </c>
      <c r="Q5" s="2" t="s">
        <v>358</v>
      </c>
      <c r="R5" s="2" t="s">
        <v>54</v>
      </c>
      <c r="S5" s="2" t="s">
        <v>54</v>
      </c>
      <c r="T5" s="2" t="s">
        <v>119</v>
      </c>
      <c r="U5" s="2" t="s">
        <v>54</v>
      </c>
      <c r="V5" s="2" t="s">
        <v>72</v>
      </c>
      <c r="W5" s="2" t="s">
        <v>115</v>
      </c>
      <c r="X5" s="2" t="s">
        <v>220</v>
      </c>
      <c r="Y5" s="2" t="s">
        <v>51</v>
      </c>
      <c r="Z5" s="2" t="s">
        <v>340</v>
      </c>
      <c r="AA5" s="5">
        <v>1</v>
      </c>
      <c r="AB5" s="1" t="s">
        <v>236</v>
      </c>
      <c r="AC5" s="10">
        <v>4411</v>
      </c>
      <c r="AD5" s="5">
        <v>309</v>
      </c>
      <c r="AE5" s="10">
        <v>4102</v>
      </c>
      <c r="AF5" s="5" t="s">
        <v>237</v>
      </c>
      <c r="AG5" s="5">
        <f>309-14</f>
        <v>295</v>
      </c>
      <c r="AH5" s="1" t="s">
        <v>54</v>
      </c>
      <c r="AI5" s="1" t="s">
        <v>184</v>
      </c>
      <c r="AJ5" s="1" t="s">
        <v>339</v>
      </c>
    </row>
    <row r="6" spans="1:42" ht="80.5" x14ac:dyDescent="0.35">
      <c r="A6" s="2" t="s">
        <v>40</v>
      </c>
      <c r="B6" s="2">
        <v>2021</v>
      </c>
      <c r="C6" s="2" t="s">
        <v>332</v>
      </c>
      <c r="D6" s="2" t="s">
        <v>150</v>
      </c>
      <c r="E6" s="2" t="s">
        <v>158</v>
      </c>
      <c r="F6" s="16" t="s">
        <v>152</v>
      </c>
      <c r="G6" s="2" t="s">
        <v>41</v>
      </c>
      <c r="H6" s="2" t="s">
        <v>5</v>
      </c>
      <c r="I6" s="5">
        <v>13</v>
      </c>
      <c r="J6" s="1" t="s">
        <v>182</v>
      </c>
      <c r="K6" s="2" t="s">
        <v>333</v>
      </c>
      <c r="L6" s="2" t="s">
        <v>57</v>
      </c>
      <c r="M6" s="2" t="s">
        <v>334</v>
      </c>
      <c r="N6" s="2" t="s">
        <v>335</v>
      </c>
      <c r="O6" s="2" t="s">
        <v>124</v>
      </c>
      <c r="P6" s="2" t="s">
        <v>125</v>
      </c>
      <c r="Q6" s="2" t="s">
        <v>336</v>
      </c>
      <c r="R6" s="2" t="s">
        <v>54</v>
      </c>
      <c r="S6" s="2" t="s">
        <v>201</v>
      </c>
      <c r="T6" s="2" t="s">
        <v>127</v>
      </c>
      <c r="U6" s="2" t="s">
        <v>54</v>
      </c>
      <c r="V6" s="2" t="s">
        <v>178</v>
      </c>
      <c r="W6" s="2" t="s">
        <v>123</v>
      </c>
      <c r="X6" s="2" t="s">
        <v>337</v>
      </c>
      <c r="Y6" s="2" t="s">
        <v>126</v>
      </c>
      <c r="Z6" s="2" t="s">
        <v>338</v>
      </c>
      <c r="AA6" s="5">
        <v>2</v>
      </c>
      <c r="AB6" s="1" t="s">
        <v>238</v>
      </c>
      <c r="AC6" s="10">
        <f>393+916</f>
        <v>1309</v>
      </c>
      <c r="AD6" s="5">
        <v>393</v>
      </c>
      <c r="AE6" s="5">
        <v>916</v>
      </c>
      <c r="AF6" s="5" t="s">
        <v>239</v>
      </c>
      <c r="AG6" s="5">
        <v>392</v>
      </c>
      <c r="AH6" s="5">
        <v>69</v>
      </c>
      <c r="AI6" s="5">
        <f>916-69</f>
        <v>847</v>
      </c>
      <c r="AJ6" s="5" t="s">
        <v>185</v>
      </c>
    </row>
    <row r="7" spans="1:42" ht="92" x14ac:dyDescent="0.35">
      <c r="A7" s="26" t="s">
        <v>259</v>
      </c>
      <c r="B7" s="26">
        <v>2021</v>
      </c>
      <c r="C7" s="26" t="s">
        <v>224</v>
      </c>
      <c r="D7" s="26" t="s">
        <v>150</v>
      </c>
      <c r="E7" s="26" t="s">
        <v>158</v>
      </c>
      <c r="F7" s="16" t="s">
        <v>225</v>
      </c>
      <c r="G7" s="26" t="s">
        <v>226</v>
      </c>
      <c r="H7" s="26" t="s">
        <v>18</v>
      </c>
      <c r="I7" s="5">
        <v>12</v>
      </c>
      <c r="J7" s="1" t="s">
        <v>183</v>
      </c>
      <c r="K7" s="26" t="s">
        <v>227</v>
      </c>
      <c r="L7" s="26" t="s">
        <v>228</v>
      </c>
      <c r="M7" s="26" t="s">
        <v>361</v>
      </c>
      <c r="N7" s="26" t="s">
        <v>360</v>
      </c>
      <c r="O7" s="26" t="s">
        <v>359</v>
      </c>
      <c r="P7" s="26" t="s">
        <v>230</v>
      </c>
      <c r="Q7" s="2" t="s">
        <v>331</v>
      </c>
      <c r="R7" s="26" t="s">
        <v>54</v>
      </c>
      <c r="S7" s="2" t="s">
        <v>229</v>
      </c>
      <c r="T7" s="26" t="s">
        <v>54</v>
      </c>
      <c r="U7" s="2" t="s">
        <v>54</v>
      </c>
      <c r="V7" s="26" t="s">
        <v>54</v>
      </c>
      <c r="W7" s="26" t="s">
        <v>54</v>
      </c>
      <c r="X7" s="26" t="s">
        <v>231</v>
      </c>
      <c r="Y7" s="26" t="s">
        <v>51</v>
      </c>
      <c r="Z7" s="26" t="s">
        <v>330</v>
      </c>
      <c r="AA7" s="5" t="s">
        <v>232</v>
      </c>
      <c r="AB7" s="5" t="s">
        <v>240</v>
      </c>
      <c r="AC7" s="5" t="s">
        <v>232</v>
      </c>
      <c r="AD7" s="5" t="s">
        <v>232</v>
      </c>
      <c r="AE7" s="5" t="s">
        <v>232</v>
      </c>
      <c r="AF7" s="5" t="s">
        <v>240</v>
      </c>
      <c r="AG7" s="5" t="s">
        <v>232</v>
      </c>
      <c r="AH7" s="5" t="s">
        <v>232</v>
      </c>
      <c r="AI7" s="5" t="s">
        <v>232</v>
      </c>
      <c r="AJ7" s="5" t="s">
        <v>329</v>
      </c>
      <c r="AP7" s="29"/>
    </row>
    <row r="8" spans="1:42" ht="368" x14ac:dyDescent="0.35">
      <c r="A8" s="2" t="s">
        <v>28</v>
      </c>
      <c r="B8" s="2">
        <v>2021</v>
      </c>
      <c r="C8" s="2" t="s">
        <v>29</v>
      </c>
      <c r="D8" s="2">
        <v>33844963</v>
      </c>
      <c r="E8" s="2" t="s">
        <v>154</v>
      </c>
      <c r="F8" s="16" t="s">
        <v>153</v>
      </c>
      <c r="G8" s="2" t="s">
        <v>345</v>
      </c>
      <c r="H8" s="2" t="s">
        <v>30</v>
      </c>
      <c r="I8" s="5">
        <v>7</v>
      </c>
      <c r="J8" s="1" t="s">
        <v>182</v>
      </c>
      <c r="K8" s="2" t="s">
        <v>347</v>
      </c>
      <c r="L8" s="2" t="s">
        <v>103</v>
      </c>
      <c r="M8" s="2" t="s">
        <v>362</v>
      </c>
      <c r="N8" s="2" t="s">
        <v>142</v>
      </c>
      <c r="O8" s="2" t="s">
        <v>146</v>
      </c>
      <c r="P8" s="2" t="s">
        <v>105</v>
      </c>
      <c r="Q8" s="2" t="s">
        <v>324</v>
      </c>
      <c r="R8" s="2" t="s">
        <v>202</v>
      </c>
      <c r="S8" s="2" t="s">
        <v>203</v>
      </c>
      <c r="T8" s="2" t="s">
        <v>325</v>
      </c>
      <c r="U8" s="2" t="s">
        <v>326</v>
      </c>
      <c r="V8" s="2" t="s">
        <v>104</v>
      </c>
      <c r="W8" s="2" t="s">
        <v>54</v>
      </c>
      <c r="X8" s="2" t="s">
        <v>221</v>
      </c>
      <c r="Y8" s="2" t="s">
        <v>51</v>
      </c>
      <c r="Z8" s="2" t="s">
        <v>327</v>
      </c>
      <c r="AA8" s="5">
        <v>3</v>
      </c>
      <c r="AB8" s="1" t="s">
        <v>242</v>
      </c>
      <c r="AC8" s="10">
        <v>25661</v>
      </c>
      <c r="AD8" s="10">
        <v>8278</v>
      </c>
      <c r="AE8" s="10">
        <v>17383</v>
      </c>
      <c r="AF8" s="5" t="s">
        <v>241</v>
      </c>
      <c r="AG8" s="10">
        <f>AD8-155</f>
        <v>8123</v>
      </c>
      <c r="AH8" s="10">
        <v>1704</v>
      </c>
      <c r="AI8" s="10">
        <f>AE8-AH8</f>
        <v>15679</v>
      </c>
      <c r="AJ8" s="10" t="s">
        <v>328</v>
      </c>
    </row>
    <row r="9" spans="1:42" ht="92" x14ac:dyDescent="0.35">
      <c r="A9" s="2" t="s">
        <v>35</v>
      </c>
      <c r="B9" s="2">
        <v>2021</v>
      </c>
      <c r="C9" s="2" t="s">
        <v>36</v>
      </c>
      <c r="D9" s="2">
        <v>33373652</v>
      </c>
      <c r="E9" s="2" t="s">
        <v>154</v>
      </c>
      <c r="F9" s="17" t="s">
        <v>163</v>
      </c>
      <c r="G9" s="2" t="s">
        <v>346</v>
      </c>
      <c r="H9" s="2" t="s">
        <v>18</v>
      </c>
      <c r="I9" s="1">
        <v>7</v>
      </c>
      <c r="J9" s="1" t="s">
        <v>182</v>
      </c>
      <c r="K9" s="2" t="s">
        <v>110</v>
      </c>
      <c r="L9" s="2" t="s">
        <v>111</v>
      </c>
      <c r="M9" s="2" t="s">
        <v>114</v>
      </c>
      <c r="N9" s="2" t="s">
        <v>54</v>
      </c>
      <c r="O9" s="2" t="s">
        <v>112</v>
      </c>
      <c r="P9" s="2" t="s">
        <v>113</v>
      </c>
      <c r="Q9" s="2" t="s">
        <v>323</v>
      </c>
      <c r="R9" s="2" t="s">
        <v>204</v>
      </c>
      <c r="S9" s="2" t="s">
        <v>205</v>
      </c>
      <c r="T9" s="2" t="s">
        <v>54</v>
      </c>
      <c r="U9" s="2" t="s">
        <v>54</v>
      </c>
      <c r="V9" s="5" t="s">
        <v>54</v>
      </c>
      <c r="W9" s="5" t="s">
        <v>54</v>
      </c>
      <c r="X9" s="5" t="s">
        <v>322</v>
      </c>
      <c r="Y9" s="2" t="s">
        <v>51</v>
      </c>
      <c r="Z9" s="2" t="s">
        <v>206</v>
      </c>
      <c r="AA9" s="1">
        <v>7</v>
      </c>
      <c r="AB9" s="1" t="s">
        <v>244</v>
      </c>
      <c r="AC9" s="8">
        <v>11175</v>
      </c>
      <c r="AD9" s="8">
        <v>1038</v>
      </c>
      <c r="AE9" s="8">
        <v>10137</v>
      </c>
      <c r="AF9" s="1" t="s">
        <v>243</v>
      </c>
      <c r="AG9" s="8">
        <v>1038</v>
      </c>
      <c r="AH9" s="1">
        <v>290</v>
      </c>
      <c r="AI9" s="1">
        <f>10137-290</f>
        <v>9847</v>
      </c>
      <c r="AJ9" s="1" t="s">
        <v>233</v>
      </c>
    </row>
    <row r="10" spans="1:42" ht="207" x14ac:dyDescent="0.35">
      <c r="A10" s="3" t="s">
        <v>10</v>
      </c>
      <c r="B10" s="2">
        <v>2021</v>
      </c>
      <c r="C10" s="3" t="s">
        <v>164</v>
      </c>
      <c r="D10" s="2">
        <v>33743221</v>
      </c>
      <c r="E10" s="2" t="s">
        <v>154</v>
      </c>
      <c r="F10" s="17" t="s">
        <v>165</v>
      </c>
      <c r="G10" s="3" t="s">
        <v>11</v>
      </c>
      <c r="H10" s="3" t="s">
        <v>5</v>
      </c>
      <c r="I10" s="5" t="s">
        <v>186</v>
      </c>
      <c r="J10" s="11" t="s">
        <v>183</v>
      </c>
      <c r="K10" s="2" t="s">
        <v>70</v>
      </c>
      <c r="L10" s="2" t="s">
        <v>71</v>
      </c>
      <c r="M10" s="2" t="s">
        <v>75</v>
      </c>
      <c r="N10" s="2" t="s">
        <v>141</v>
      </c>
      <c r="O10" s="2" t="s">
        <v>73</v>
      </c>
      <c r="P10" s="2" t="s">
        <v>74</v>
      </c>
      <c r="Q10" s="2" t="s">
        <v>317</v>
      </c>
      <c r="R10" s="4" t="s">
        <v>54</v>
      </c>
      <c r="S10" s="4" t="s">
        <v>318</v>
      </c>
      <c r="T10" s="4" t="s">
        <v>76</v>
      </c>
      <c r="U10" s="4" t="s">
        <v>54</v>
      </c>
      <c r="V10" s="2" t="s">
        <v>72</v>
      </c>
      <c r="W10" s="2" t="s">
        <v>54</v>
      </c>
      <c r="X10" s="2" t="s">
        <v>319</v>
      </c>
      <c r="Y10" s="2" t="s">
        <v>51</v>
      </c>
      <c r="Z10" s="2" t="s">
        <v>320</v>
      </c>
      <c r="AA10" s="1">
        <v>3</v>
      </c>
      <c r="AB10" s="27" t="s">
        <v>236</v>
      </c>
      <c r="AC10" s="10">
        <v>525339</v>
      </c>
      <c r="AD10" s="10">
        <v>11068</v>
      </c>
      <c r="AE10" s="10">
        <v>514271</v>
      </c>
      <c r="AF10" s="5" t="s">
        <v>245</v>
      </c>
      <c r="AG10" s="10">
        <f>AD10-72</f>
        <v>10996</v>
      </c>
      <c r="AH10" s="10">
        <v>16819</v>
      </c>
      <c r="AI10" s="10">
        <f>AE10-AH10</f>
        <v>497452</v>
      </c>
      <c r="AJ10" s="10" t="s">
        <v>321</v>
      </c>
    </row>
    <row r="11" spans="1:42" ht="218.5" x14ac:dyDescent="0.35">
      <c r="A11" s="2" t="s">
        <v>20</v>
      </c>
      <c r="B11" s="2">
        <v>2021</v>
      </c>
      <c r="C11" s="2" t="s">
        <v>316</v>
      </c>
      <c r="D11" s="2">
        <v>33625463</v>
      </c>
      <c r="E11" s="2" t="s">
        <v>154</v>
      </c>
      <c r="F11" s="17" t="s">
        <v>166</v>
      </c>
      <c r="G11" s="2" t="s">
        <v>350</v>
      </c>
      <c r="H11" s="2" t="s">
        <v>21</v>
      </c>
      <c r="I11" s="5">
        <v>8</v>
      </c>
      <c r="J11" s="11" t="s">
        <v>183</v>
      </c>
      <c r="K11" s="2" t="s">
        <v>315</v>
      </c>
      <c r="L11" s="2" t="s">
        <v>365</v>
      </c>
      <c r="M11" s="2" t="s">
        <v>364</v>
      </c>
      <c r="N11" s="2" t="s">
        <v>96</v>
      </c>
      <c r="O11" s="2" t="s">
        <v>93</v>
      </c>
      <c r="P11" s="2" t="s">
        <v>94</v>
      </c>
      <c r="Q11" s="2" t="s">
        <v>207</v>
      </c>
      <c r="R11" s="2" t="s">
        <v>54</v>
      </c>
      <c r="S11" s="2" t="s">
        <v>208</v>
      </c>
      <c r="T11" s="2" t="s">
        <v>54</v>
      </c>
      <c r="U11" s="2" t="s">
        <v>209</v>
      </c>
      <c r="V11" s="2" t="s">
        <v>54</v>
      </c>
      <c r="W11" s="2" t="s">
        <v>314</v>
      </c>
      <c r="X11" s="2" t="s">
        <v>313</v>
      </c>
      <c r="Y11" s="2" t="s">
        <v>95</v>
      </c>
      <c r="Z11" s="2" t="s">
        <v>363</v>
      </c>
      <c r="AA11" s="5">
        <v>3</v>
      </c>
      <c r="AB11" s="11" t="s">
        <v>244</v>
      </c>
      <c r="AC11" s="10">
        <v>3255379</v>
      </c>
      <c r="AD11" s="10">
        <v>378606</v>
      </c>
      <c r="AE11" s="10">
        <v>2876773</v>
      </c>
      <c r="AF11" s="12" t="s">
        <v>246</v>
      </c>
      <c r="AG11" s="10">
        <v>377470</v>
      </c>
      <c r="AH11" s="10">
        <v>86303</v>
      </c>
      <c r="AI11" s="10">
        <v>2790470</v>
      </c>
      <c r="AJ11" s="10" t="s">
        <v>187</v>
      </c>
    </row>
    <row r="12" spans="1:42" ht="126.5" x14ac:dyDescent="0.35">
      <c r="A12" s="2" t="s">
        <v>6</v>
      </c>
      <c r="B12" s="2">
        <v>2021</v>
      </c>
      <c r="C12" s="2" t="s">
        <v>7</v>
      </c>
      <c r="D12" s="2">
        <v>33541486</v>
      </c>
      <c r="E12" s="2" t="s">
        <v>154</v>
      </c>
      <c r="F12" s="18" t="s">
        <v>167</v>
      </c>
      <c r="G12" s="2" t="s">
        <v>345</v>
      </c>
      <c r="H12" s="2" t="s">
        <v>5</v>
      </c>
      <c r="I12" s="5">
        <v>4</v>
      </c>
      <c r="J12" s="1" t="s">
        <v>304</v>
      </c>
      <c r="K12" s="2" t="s">
        <v>56</v>
      </c>
      <c r="L12" s="2" t="s">
        <v>57</v>
      </c>
      <c r="M12" s="2" t="s">
        <v>54</v>
      </c>
      <c r="N12" s="2" t="s">
        <v>54</v>
      </c>
      <c r="O12" s="2" t="s">
        <v>60</v>
      </c>
      <c r="P12" s="2" t="s">
        <v>61</v>
      </c>
      <c r="Q12" s="2" t="s">
        <v>309</v>
      </c>
      <c r="R12" s="2" t="s">
        <v>54</v>
      </c>
      <c r="S12" s="2" t="s">
        <v>136</v>
      </c>
      <c r="T12" s="2" t="s">
        <v>54</v>
      </c>
      <c r="U12" s="2" t="s">
        <v>310</v>
      </c>
      <c r="V12" s="2" t="s">
        <v>58</v>
      </c>
      <c r="W12" s="2" t="s">
        <v>59</v>
      </c>
      <c r="X12" s="2" t="s">
        <v>311</v>
      </c>
      <c r="Y12" s="2" t="s">
        <v>51</v>
      </c>
      <c r="Z12" s="2" t="s">
        <v>62</v>
      </c>
      <c r="AA12" s="5">
        <v>3</v>
      </c>
      <c r="AB12" s="1" t="s">
        <v>247</v>
      </c>
      <c r="AC12" s="10" t="s">
        <v>188</v>
      </c>
      <c r="AD12" s="5" t="s">
        <v>189</v>
      </c>
      <c r="AE12" s="5" t="s">
        <v>190</v>
      </c>
      <c r="AF12" s="5" t="s">
        <v>243</v>
      </c>
      <c r="AG12" s="5">
        <v>44</v>
      </c>
      <c r="AH12" s="5">
        <v>15</v>
      </c>
      <c r="AI12" s="5">
        <v>25</v>
      </c>
      <c r="AJ12" s="5" t="s">
        <v>312</v>
      </c>
    </row>
    <row r="13" spans="1:42" ht="161" x14ac:dyDescent="0.35">
      <c r="A13" s="2" t="s">
        <v>4</v>
      </c>
      <c r="B13" s="2">
        <v>2021</v>
      </c>
      <c r="C13" s="2" t="s">
        <v>128</v>
      </c>
      <c r="D13" s="2">
        <v>34104901</v>
      </c>
      <c r="E13" s="2" t="s">
        <v>154</v>
      </c>
      <c r="F13" s="17" t="s">
        <v>168</v>
      </c>
      <c r="G13" s="2" t="s">
        <v>345</v>
      </c>
      <c r="H13" s="2" t="s">
        <v>5</v>
      </c>
      <c r="I13" s="5">
        <v>10</v>
      </c>
      <c r="J13" s="1" t="s">
        <v>304</v>
      </c>
      <c r="K13" s="2" t="s">
        <v>46</v>
      </c>
      <c r="L13" s="2" t="s">
        <v>348</v>
      </c>
      <c r="M13" s="2" t="s">
        <v>52</v>
      </c>
      <c r="N13" s="2" t="s">
        <v>53</v>
      </c>
      <c r="O13" s="2" t="s">
        <v>49</v>
      </c>
      <c r="P13" s="2" t="s">
        <v>50</v>
      </c>
      <c r="Q13" s="2" t="s">
        <v>305</v>
      </c>
      <c r="R13" s="2" t="s">
        <v>54</v>
      </c>
      <c r="S13" s="2" t="s">
        <v>210</v>
      </c>
      <c r="T13" s="2" t="s">
        <v>55</v>
      </c>
      <c r="U13" s="2" t="s">
        <v>54</v>
      </c>
      <c r="V13" s="2" t="s">
        <v>47</v>
      </c>
      <c r="W13" s="2" t="s">
        <v>48</v>
      </c>
      <c r="X13" s="2" t="s">
        <v>211</v>
      </c>
      <c r="Y13" s="2" t="s">
        <v>51</v>
      </c>
      <c r="Z13" s="2" t="s">
        <v>306</v>
      </c>
      <c r="AA13" s="5">
        <v>0</v>
      </c>
      <c r="AB13" s="1" t="s">
        <v>236</v>
      </c>
      <c r="AC13" s="10" t="s">
        <v>191</v>
      </c>
      <c r="AD13" s="5" t="s">
        <v>192</v>
      </c>
      <c r="AE13" s="5" t="s">
        <v>193</v>
      </c>
      <c r="AF13" s="5" t="s">
        <v>307</v>
      </c>
      <c r="AG13" s="5" t="s">
        <v>194</v>
      </c>
      <c r="AH13" s="5">
        <v>93</v>
      </c>
      <c r="AI13" s="5">
        <v>363</v>
      </c>
      <c r="AJ13" s="5" t="s">
        <v>308</v>
      </c>
    </row>
    <row r="14" spans="1:42" ht="299" x14ac:dyDescent="0.35">
      <c r="A14" s="2" t="s">
        <v>12</v>
      </c>
      <c r="B14" s="2">
        <v>2021</v>
      </c>
      <c r="C14" s="2" t="s">
        <v>13</v>
      </c>
      <c r="D14" s="2">
        <v>34043763</v>
      </c>
      <c r="E14" s="2" t="s">
        <v>154</v>
      </c>
      <c r="F14" s="17" t="s">
        <v>169</v>
      </c>
      <c r="G14" s="2" t="s">
        <v>14</v>
      </c>
      <c r="H14" s="2" t="s">
        <v>177</v>
      </c>
      <c r="I14" s="5">
        <v>9</v>
      </c>
      <c r="J14" s="1" t="s">
        <v>183</v>
      </c>
      <c r="K14" s="2" t="s">
        <v>77</v>
      </c>
      <c r="L14" s="2" t="s">
        <v>78</v>
      </c>
      <c r="M14" s="2" t="s">
        <v>303</v>
      </c>
      <c r="N14" s="2" t="s">
        <v>366</v>
      </c>
      <c r="O14" s="2" t="s">
        <v>49</v>
      </c>
      <c r="P14" s="2" t="s">
        <v>81</v>
      </c>
      <c r="Q14" s="2" t="s">
        <v>212</v>
      </c>
      <c r="R14" s="2" t="s">
        <v>54</v>
      </c>
      <c r="S14" s="2" t="s">
        <v>213</v>
      </c>
      <c r="T14" s="2" t="s">
        <v>54</v>
      </c>
      <c r="U14" s="2" t="s">
        <v>214</v>
      </c>
      <c r="V14" s="2" t="s">
        <v>79</v>
      </c>
      <c r="W14" s="2" t="s">
        <v>80</v>
      </c>
      <c r="X14" s="2" t="s">
        <v>302</v>
      </c>
      <c r="Y14" s="2" t="s">
        <v>82</v>
      </c>
      <c r="Z14" s="2" t="s">
        <v>83</v>
      </c>
      <c r="AA14" s="1">
        <v>0</v>
      </c>
      <c r="AB14" s="1" t="s">
        <v>248</v>
      </c>
      <c r="AC14" s="8">
        <v>1494</v>
      </c>
      <c r="AD14" s="5">
        <v>498</v>
      </c>
      <c r="AE14" s="5">
        <v>996</v>
      </c>
      <c r="AF14" s="5" t="s">
        <v>249</v>
      </c>
      <c r="AG14" s="13">
        <v>493</v>
      </c>
      <c r="AH14" s="5">
        <v>154</v>
      </c>
      <c r="AI14" s="5">
        <f>AE14-AH14</f>
        <v>842</v>
      </c>
      <c r="AJ14" s="5" t="s">
        <v>301</v>
      </c>
    </row>
    <row r="15" spans="1:42" ht="409.5" x14ac:dyDescent="0.35">
      <c r="A15" s="2" t="s">
        <v>31</v>
      </c>
      <c r="B15" s="2">
        <v>2020</v>
      </c>
      <c r="C15" s="2" t="s">
        <v>298</v>
      </c>
      <c r="D15" s="2">
        <v>33369366</v>
      </c>
      <c r="E15" s="2" t="s">
        <v>154</v>
      </c>
      <c r="F15" s="17" t="s">
        <v>170</v>
      </c>
      <c r="G15" s="2" t="s">
        <v>345</v>
      </c>
      <c r="H15" s="19" t="s">
        <v>5</v>
      </c>
      <c r="I15" s="5">
        <v>8</v>
      </c>
      <c r="J15" s="1" t="s">
        <v>182</v>
      </c>
      <c r="K15" s="2" t="s">
        <v>349</v>
      </c>
      <c r="L15" s="2" t="s">
        <v>106</v>
      </c>
      <c r="M15" s="2" t="s">
        <v>349</v>
      </c>
      <c r="N15" s="2" t="s">
        <v>54</v>
      </c>
      <c r="O15" s="2" t="s">
        <v>49</v>
      </c>
      <c r="P15" s="2" t="s">
        <v>50</v>
      </c>
      <c r="Q15" s="2" t="s">
        <v>299</v>
      </c>
      <c r="R15" s="2" t="s">
        <v>215</v>
      </c>
      <c r="S15" s="2" t="s">
        <v>368</v>
      </c>
      <c r="T15" s="2" t="s">
        <v>367</v>
      </c>
      <c r="U15" s="2" t="s">
        <v>54</v>
      </c>
      <c r="V15" s="2" t="s">
        <v>195</v>
      </c>
      <c r="W15" s="2" t="s">
        <v>181</v>
      </c>
      <c r="X15" s="2" t="s">
        <v>218</v>
      </c>
      <c r="Y15" s="2" t="s">
        <v>51</v>
      </c>
      <c r="Z15" s="2" t="s">
        <v>216</v>
      </c>
      <c r="AA15" s="5">
        <v>3</v>
      </c>
      <c r="AB15" s="1" t="s">
        <v>250</v>
      </c>
      <c r="AC15" s="10">
        <v>12541</v>
      </c>
      <c r="AD15" s="10">
        <v>1246</v>
      </c>
      <c r="AE15" s="10">
        <v>11052</v>
      </c>
      <c r="AF15" s="5" t="s">
        <v>251</v>
      </c>
      <c r="AG15" s="10">
        <v>1174</v>
      </c>
      <c r="AH15" s="5">
        <v>223</v>
      </c>
      <c r="AI15" s="10">
        <v>11141</v>
      </c>
      <c r="AJ15" s="5" t="s">
        <v>300</v>
      </c>
    </row>
    <row r="16" spans="1:42" ht="103.5" x14ac:dyDescent="0.35">
      <c r="A16" s="2" t="s">
        <v>38</v>
      </c>
      <c r="B16" s="2">
        <v>2021</v>
      </c>
      <c r="C16" s="2" t="s">
        <v>39</v>
      </c>
      <c r="D16" s="2" t="s">
        <v>150</v>
      </c>
      <c r="E16" s="2" t="s">
        <v>158</v>
      </c>
      <c r="F16" s="17" t="s">
        <v>171</v>
      </c>
      <c r="G16" s="2" t="s">
        <v>26</v>
      </c>
      <c r="H16" s="2" t="s">
        <v>24</v>
      </c>
      <c r="I16" s="5">
        <v>7</v>
      </c>
      <c r="J16" s="1" t="s">
        <v>183</v>
      </c>
      <c r="K16" s="2" t="s">
        <v>120</v>
      </c>
      <c r="L16" s="2" t="s">
        <v>57</v>
      </c>
      <c r="M16" s="2" t="s">
        <v>132</v>
      </c>
      <c r="N16" s="2" t="s">
        <v>54</v>
      </c>
      <c r="O16" s="2" t="s">
        <v>49</v>
      </c>
      <c r="P16" s="2" t="s">
        <v>50</v>
      </c>
      <c r="Q16" s="2" t="s">
        <v>295</v>
      </c>
      <c r="R16" s="2" t="s">
        <v>54</v>
      </c>
      <c r="S16" s="2" t="s">
        <v>54</v>
      </c>
      <c r="T16" s="2" t="s">
        <v>54</v>
      </c>
      <c r="U16" s="2" t="s">
        <v>54</v>
      </c>
      <c r="V16" s="2" t="s">
        <v>121</v>
      </c>
      <c r="W16" s="2" t="s">
        <v>122</v>
      </c>
      <c r="X16" s="2" t="s">
        <v>296</v>
      </c>
      <c r="Y16" s="2" t="s">
        <v>51</v>
      </c>
      <c r="Z16" s="2" t="s">
        <v>144</v>
      </c>
      <c r="AA16" s="1">
        <v>1</v>
      </c>
      <c r="AB16" s="1" t="s">
        <v>247</v>
      </c>
      <c r="AC16" s="10">
        <v>6074</v>
      </c>
      <c r="AD16" s="10">
        <v>1402</v>
      </c>
      <c r="AE16" s="10">
        <v>4672</v>
      </c>
      <c r="AF16" s="5" t="s">
        <v>252</v>
      </c>
      <c r="AG16" s="10">
        <v>1398</v>
      </c>
      <c r="AH16" s="5">
        <v>217</v>
      </c>
      <c r="AI16" s="10">
        <v>4455</v>
      </c>
      <c r="AJ16" s="10" t="s">
        <v>297</v>
      </c>
    </row>
    <row r="17" spans="1:36" ht="126.5" x14ac:dyDescent="0.35">
      <c r="A17" s="2" t="s">
        <v>15</v>
      </c>
      <c r="B17" s="2">
        <v>2021</v>
      </c>
      <c r="C17" s="2" t="s">
        <v>16</v>
      </c>
      <c r="D17" s="2">
        <v>33583018</v>
      </c>
      <c r="E17" s="2" t="s">
        <v>154</v>
      </c>
      <c r="F17" s="16" t="s">
        <v>155</v>
      </c>
      <c r="G17" s="2" t="s">
        <v>17</v>
      </c>
      <c r="H17" s="2" t="s">
        <v>18</v>
      </c>
      <c r="I17" s="5">
        <v>10</v>
      </c>
      <c r="J17" s="1" t="s">
        <v>183</v>
      </c>
      <c r="K17" s="2" t="s">
        <v>84</v>
      </c>
      <c r="L17" s="2" t="s">
        <v>85</v>
      </c>
      <c r="M17" s="2" t="s">
        <v>143</v>
      </c>
      <c r="N17" s="2" t="s">
        <v>87</v>
      </c>
      <c r="O17" s="2" t="s">
        <v>369</v>
      </c>
      <c r="P17" s="2" t="s">
        <v>86</v>
      </c>
      <c r="Q17" s="2" t="s">
        <v>293</v>
      </c>
      <c r="R17" s="2" t="s">
        <v>54</v>
      </c>
      <c r="S17" s="2" t="s">
        <v>137</v>
      </c>
      <c r="T17" s="2" t="s">
        <v>54</v>
      </c>
      <c r="U17" s="2" t="s">
        <v>54</v>
      </c>
      <c r="V17" s="2" t="s">
        <v>54</v>
      </c>
      <c r="W17" s="2" t="s">
        <v>54</v>
      </c>
      <c r="X17" s="2" t="s">
        <v>217</v>
      </c>
      <c r="Y17" s="2" t="s">
        <v>51</v>
      </c>
      <c r="Z17" s="2" t="s">
        <v>54</v>
      </c>
      <c r="AA17" s="1">
        <v>4</v>
      </c>
      <c r="AB17" s="1" t="s">
        <v>244</v>
      </c>
      <c r="AC17" s="8">
        <v>8900480</v>
      </c>
      <c r="AD17" s="10">
        <v>15424</v>
      </c>
      <c r="AE17" s="10">
        <v>8885640</v>
      </c>
      <c r="AF17" s="5" t="s">
        <v>253</v>
      </c>
      <c r="AG17" s="8">
        <v>15384</v>
      </c>
      <c r="AH17" s="10">
        <v>253581</v>
      </c>
      <c r="AI17" s="10">
        <v>8632059</v>
      </c>
      <c r="AJ17" s="10" t="s">
        <v>294</v>
      </c>
    </row>
    <row r="18" spans="1:36" ht="138" x14ac:dyDescent="0.35">
      <c r="A18" s="2" t="s">
        <v>22</v>
      </c>
      <c r="B18" s="2">
        <v>2021</v>
      </c>
      <c r="C18" s="2" t="s">
        <v>23</v>
      </c>
      <c r="D18" s="2">
        <v>33993225</v>
      </c>
      <c r="E18" s="2" t="s">
        <v>154</v>
      </c>
      <c r="F18" s="16" t="s">
        <v>156</v>
      </c>
      <c r="G18" s="2" t="s">
        <v>350</v>
      </c>
      <c r="H18" s="2" t="s">
        <v>24</v>
      </c>
      <c r="I18" s="1">
        <v>8</v>
      </c>
      <c r="J18" s="1" t="s">
        <v>292</v>
      </c>
      <c r="K18" s="2" t="s">
        <v>291</v>
      </c>
      <c r="L18" s="2" t="s">
        <v>97</v>
      </c>
      <c r="M18" s="2" t="s">
        <v>371</v>
      </c>
      <c r="N18" s="2" t="s">
        <v>372</v>
      </c>
      <c r="O18" s="2" t="s">
        <v>373</v>
      </c>
      <c r="P18" s="2" t="s">
        <v>98</v>
      </c>
      <c r="Q18" s="2" t="s">
        <v>131</v>
      </c>
      <c r="R18" s="2" t="s">
        <v>54</v>
      </c>
      <c r="S18" s="2" t="s">
        <v>138</v>
      </c>
      <c r="T18" s="2" t="s">
        <v>175</v>
      </c>
      <c r="U18" s="2" t="s">
        <v>54</v>
      </c>
      <c r="V18" s="2" t="s">
        <v>54</v>
      </c>
      <c r="W18" s="2" t="s">
        <v>54</v>
      </c>
      <c r="X18" s="2" t="s">
        <v>290</v>
      </c>
      <c r="Y18" s="2" t="s">
        <v>51</v>
      </c>
      <c r="Z18" s="2" t="s">
        <v>99</v>
      </c>
      <c r="AA18" s="5">
        <v>5</v>
      </c>
      <c r="AB18" s="1" t="s">
        <v>236</v>
      </c>
      <c r="AC18" s="10">
        <v>16101</v>
      </c>
      <c r="AD18" s="10">
        <v>2021</v>
      </c>
      <c r="AE18" s="10">
        <v>14080</v>
      </c>
      <c r="AF18" s="5" t="s">
        <v>254</v>
      </c>
      <c r="AG18" s="10">
        <f>AD18-44</f>
        <v>1977</v>
      </c>
      <c r="AH18" s="5">
        <f>AE18*0.121</f>
        <v>1703.6799999999998</v>
      </c>
      <c r="AI18" s="10">
        <f>AE18-AH18</f>
        <v>12376.32</v>
      </c>
      <c r="AJ18" s="10" t="s">
        <v>289</v>
      </c>
    </row>
    <row r="19" spans="1:36" ht="69" x14ac:dyDescent="0.35">
      <c r="A19" s="2" t="s">
        <v>19</v>
      </c>
      <c r="B19" s="2">
        <v>2021</v>
      </c>
      <c r="C19" s="2" t="s">
        <v>287</v>
      </c>
      <c r="D19" s="2">
        <v>33718968</v>
      </c>
      <c r="E19" s="2" t="s">
        <v>154</v>
      </c>
      <c r="F19" s="16" t="s">
        <v>157</v>
      </c>
      <c r="G19" s="2" t="s">
        <v>350</v>
      </c>
      <c r="H19" s="2" t="s">
        <v>18</v>
      </c>
      <c r="I19" s="5">
        <v>10</v>
      </c>
      <c r="J19" s="1" t="s">
        <v>183</v>
      </c>
      <c r="K19" s="2" t="s">
        <v>370</v>
      </c>
      <c r="L19" s="2" t="s">
        <v>88</v>
      </c>
      <c r="M19" s="2" t="s">
        <v>288</v>
      </c>
      <c r="N19" s="2" t="s">
        <v>89</v>
      </c>
      <c r="O19" s="2" t="s">
        <v>374</v>
      </c>
      <c r="P19" s="2" t="s">
        <v>375</v>
      </c>
      <c r="Q19" s="2" t="s">
        <v>376</v>
      </c>
      <c r="R19" s="2" t="s">
        <v>54</v>
      </c>
      <c r="S19" s="2" t="s">
        <v>377</v>
      </c>
      <c r="T19" s="2" t="s">
        <v>54</v>
      </c>
      <c r="U19" s="2" t="s">
        <v>54</v>
      </c>
      <c r="V19" s="2" t="s">
        <v>54</v>
      </c>
      <c r="W19" s="2" t="s">
        <v>54</v>
      </c>
      <c r="X19" s="2" t="s">
        <v>222</v>
      </c>
      <c r="Y19" s="2" t="s">
        <v>51</v>
      </c>
      <c r="Z19" s="2" t="s">
        <v>378</v>
      </c>
      <c r="AA19" s="5">
        <v>3</v>
      </c>
      <c r="AB19" s="1" t="s">
        <v>244</v>
      </c>
      <c r="AC19" s="10" t="s">
        <v>90</v>
      </c>
      <c r="AD19" s="10" t="s">
        <v>91</v>
      </c>
      <c r="AE19" s="10" t="s">
        <v>92</v>
      </c>
      <c r="AF19" s="5" t="s">
        <v>255</v>
      </c>
      <c r="AG19" s="5">
        <f>8845-62</f>
        <v>8783</v>
      </c>
      <c r="AH19" s="5">
        <v>5449</v>
      </c>
      <c r="AI19" s="5">
        <f>141480-5449</f>
        <v>136031</v>
      </c>
      <c r="AJ19" s="5" t="s">
        <v>379</v>
      </c>
    </row>
    <row r="20" spans="1:36" ht="264.5" x14ac:dyDescent="0.35">
      <c r="A20" s="22" t="s">
        <v>25</v>
      </c>
      <c r="B20" s="22">
        <v>2021</v>
      </c>
      <c r="C20" s="22" t="s">
        <v>286</v>
      </c>
      <c r="D20" s="22">
        <v>34048531</v>
      </c>
      <c r="E20" s="22" t="s">
        <v>154</v>
      </c>
      <c r="F20" s="23" t="s">
        <v>172</v>
      </c>
      <c r="G20" s="22" t="s">
        <v>26</v>
      </c>
      <c r="H20" s="22" t="s">
        <v>27</v>
      </c>
      <c r="I20" s="24">
        <v>12</v>
      </c>
      <c r="J20" s="25" t="s">
        <v>183</v>
      </c>
      <c r="K20" s="22" t="s">
        <v>100</v>
      </c>
      <c r="L20" s="22" t="s">
        <v>101</v>
      </c>
      <c r="M20" s="22" t="s">
        <v>133</v>
      </c>
      <c r="N20" s="22" t="s">
        <v>54</v>
      </c>
      <c r="O20" s="22" t="s">
        <v>102</v>
      </c>
      <c r="P20" s="22" t="s">
        <v>145</v>
      </c>
      <c r="Q20" s="22" t="s">
        <v>284</v>
      </c>
      <c r="R20" s="22" t="s">
        <v>281</v>
      </c>
      <c r="S20" s="22" t="s">
        <v>282</v>
      </c>
      <c r="T20" s="22" t="s">
        <v>54</v>
      </c>
      <c r="U20" s="22" t="s">
        <v>54</v>
      </c>
      <c r="V20" s="22" t="s">
        <v>54</v>
      </c>
      <c r="W20" s="22" t="s">
        <v>54</v>
      </c>
      <c r="X20" s="22" t="s">
        <v>223</v>
      </c>
      <c r="Y20" s="22" t="s">
        <v>51</v>
      </c>
      <c r="Z20" s="22" t="s">
        <v>285</v>
      </c>
      <c r="AA20" s="24">
        <v>3</v>
      </c>
      <c r="AB20" s="25" t="s">
        <v>256</v>
      </c>
      <c r="AC20" s="28">
        <v>15075</v>
      </c>
      <c r="AD20" s="28">
        <v>1579</v>
      </c>
      <c r="AE20" s="28">
        <v>13496</v>
      </c>
      <c r="AF20" s="24" t="s">
        <v>257</v>
      </c>
      <c r="AG20" s="24">
        <f>AD20-5</f>
        <v>1574</v>
      </c>
      <c r="AH20" s="24">
        <v>528</v>
      </c>
      <c r="AI20" s="24">
        <f>13496-528</f>
        <v>12968</v>
      </c>
      <c r="AJ20" s="24" t="s">
        <v>283</v>
      </c>
    </row>
    <row r="21" spans="1:36" ht="161" x14ac:dyDescent="0.35">
      <c r="A21" s="22" t="s">
        <v>351</v>
      </c>
      <c r="B21" s="2" t="s">
        <v>381</v>
      </c>
      <c r="C21" s="2"/>
      <c r="D21" s="2"/>
      <c r="E21" s="2"/>
      <c r="F21" s="17"/>
      <c r="G21" s="2"/>
      <c r="H21" s="2"/>
      <c r="I21" s="5"/>
      <c r="J21" s="1"/>
      <c r="K21" s="2"/>
      <c r="L21" s="2"/>
      <c r="M21" s="2"/>
      <c r="N21" s="2"/>
      <c r="O21" s="2"/>
      <c r="P21" s="2"/>
      <c r="Q21" s="2"/>
      <c r="R21" s="2"/>
      <c r="S21" s="2"/>
      <c r="T21" s="2"/>
      <c r="U21" s="2"/>
      <c r="V21" s="2"/>
      <c r="W21" s="2"/>
      <c r="X21" s="2"/>
      <c r="Y21" s="2"/>
      <c r="Z21" s="2"/>
      <c r="AA21" s="5"/>
      <c r="AB21" s="1"/>
      <c r="AC21" s="5"/>
      <c r="AD21" s="5"/>
      <c r="AE21" s="10"/>
      <c r="AF21" s="5"/>
      <c r="AG21" s="5"/>
      <c r="AH21" s="5"/>
      <c r="AI21" s="5"/>
      <c r="AJ21" s="5"/>
    </row>
    <row r="22" spans="1:36" ht="94" x14ac:dyDescent="0.35">
      <c r="A22" s="26" t="s">
        <v>354</v>
      </c>
    </row>
  </sheetData>
  <sortState xmlns:xlrd2="http://schemas.microsoft.com/office/spreadsheetml/2017/richdata2" ref="A3:U20">
    <sortCondition ref="A3:A20"/>
  </sortState>
  <hyperlinks>
    <hyperlink ref="F17" r:id="rId1" xr:uid="{F4D66777-DD28-9F48-B2BF-816675B95146}"/>
    <hyperlink ref="F19" r:id="rId2" xr:uid="{7D3B39A0-AAE4-E84E-8110-1ED37FDDBBF5}"/>
    <hyperlink ref="F8" r:id="rId3" xr:uid="{E6BEF53C-8B20-F140-B48D-99221FA588B2}"/>
    <hyperlink ref="F18" r:id="rId4" xr:uid="{6B8E04A1-7154-BC42-B4C8-B948468A78F6}"/>
    <hyperlink ref="F5" r:id="rId5" xr:uid="{19BD6920-6731-6A4F-ADCD-BD05DC643B27}"/>
    <hyperlink ref="F6" r:id="rId6" xr:uid="{C8DEC8DC-B5D0-6F46-AC9A-49275CB1C2E6}"/>
    <hyperlink ref="F3" r:id="rId7" xr:uid="{2DE982D6-E645-054C-8BD4-1870FED47083}"/>
    <hyperlink ref="F4" r:id="rId8" display="https://doi.org/10.1016/j.eclinm.2021.100861" xr:uid="{04553A6D-8FE2-DB4C-9628-3E85E4175697}"/>
    <hyperlink ref="F9" r:id="rId9" xr:uid="{A75E7A71-D870-0443-A0D1-111B81B55088}"/>
    <hyperlink ref="F10" r:id="rId10" xr:uid="{F1B16601-7A00-9D4F-8F47-FA7A4C4E4183}"/>
    <hyperlink ref="F11" r:id="rId11" xr:uid="{55A12DDB-42AD-0441-986A-7D7F1538DA76}"/>
    <hyperlink ref="F12" r:id="rId12" xr:uid="{756F944F-B0C9-B74C-978A-238538C05A5D}"/>
    <hyperlink ref="F13" r:id="rId13" xr:uid="{00026BBF-E14F-4C41-80E5-48FF1A15B92B}"/>
    <hyperlink ref="F14" r:id="rId14" xr:uid="{57122DDE-E186-D74E-A697-2812E6B0D978}"/>
    <hyperlink ref="F15" r:id="rId15" display="https://doi.org/10.1056/NEJMoa2034545" xr:uid="{67830C6F-5503-9749-83A3-96632C359348}"/>
    <hyperlink ref="F16" r:id="rId16" xr:uid="{E9F2AC29-8193-4A41-9150-78D311B7BBE6}"/>
    <hyperlink ref="F20" r:id="rId17" display="https://doi.org/10.1001/jamainternmed.2021.2959" xr:uid="{509EF414-4B9D-0F4F-9C73-AC9983AEF67B}"/>
    <hyperlink ref="F7" r:id="rId18" xr:uid="{A202D390-5AAB-4A0A-97F0-3363E608F585}"/>
  </hyperlinks>
  <pageMargins left="0.7" right="0.7" top="0.75" bottom="0.75" header="0.3" footer="0.3"/>
  <pageSetup orientation="portrait" verticalDpi="120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Heidenrich, Christine (AHRQ/OC) (CTR)</cp:lastModifiedBy>
  <dcterms:created xsi:type="dcterms:W3CDTF">2021-06-09T18:55:30Z</dcterms:created>
  <dcterms:modified xsi:type="dcterms:W3CDTF">2021-09-07T22:08:13Z</dcterms:modified>
</cp:coreProperties>
</file>